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 tabRatio="866"/>
  </bookViews>
  <sheets>
    <sheet name="Залуженское с.п." sheetId="20" r:id="rId1"/>
  </sheets>
  <calcPr calcId="162913"/>
</workbook>
</file>

<file path=xl/calcChain.xml><?xml version="1.0" encoding="utf-8"?>
<calcChain xmlns="http://schemas.openxmlformats.org/spreadsheetml/2006/main">
  <c r="H23" i="20" l="1"/>
  <c r="H64" i="20" l="1"/>
  <c r="H56" i="20" l="1"/>
  <c r="H87" i="20" l="1"/>
  <c r="H84" i="20"/>
  <c r="H83" i="20"/>
  <c r="H77" i="20"/>
  <c r="H71" i="20"/>
  <c r="H68" i="20"/>
  <c r="H67" i="20"/>
  <c r="H58" i="20" l="1"/>
  <c r="H55" i="20"/>
  <c r="H46" i="20"/>
  <c r="H44" i="20"/>
  <c r="H39" i="20"/>
  <c r="H38" i="20"/>
  <c r="H31" i="20"/>
  <c r="H30" i="20"/>
  <c r="H27" i="20"/>
  <c r="H19" i="20"/>
  <c r="H14" i="20"/>
  <c r="H11" i="20" l="1"/>
  <c r="I14" i="20" l="1"/>
  <c r="K61" i="20" l="1"/>
  <c r="H73" i="20" l="1"/>
  <c r="K37" i="20"/>
  <c r="K15" i="20"/>
  <c r="K107" i="20" l="1"/>
  <c r="K106" i="20"/>
  <c r="K105" i="20" l="1"/>
  <c r="K104" i="20"/>
  <c r="K103" i="20" l="1"/>
  <c r="K102" i="20"/>
  <c r="K101" i="20"/>
  <c r="K100" i="20"/>
  <c r="K99" i="20"/>
  <c r="K98" i="20"/>
  <c r="K97" i="20"/>
  <c r="K96" i="20"/>
  <c r="K95" i="20"/>
  <c r="K94" i="20"/>
  <c r="K93" i="20"/>
  <c r="K92" i="20"/>
  <c r="K91" i="20"/>
  <c r="K90" i="20"/>
  <c r="K89" i="20"/>
  <c r="K88" i="20"/>
  <c r="K87" i="20"/>
  <c r="K84" i="20"/>
  <c r="K79" i="20"/>
  <c r="K80" i="20"/>
  <c r="K81" i="20"/>
  <c r="K82" i="20"/>
  <c r="K83" i="20"/>
  <c r="K85" i="20"/>
  <c r="K86" i="20"/>
  <c r="K78" i="20"/>
  <c r="K77" i="20"/>
  <c r="K76" i="20"/>
  <c r="K74" i="20"/>
  <c r="K73" i="20"/>
  <c r="K71" i="20"/>
  <c r="K67" i="20"/>
  <c r="K65" i="20"/>
  <c r="K66" i="20"/>
  <c r="K69" i="20"/>
  <c r="K70" i="20"/>
  <c r="K72" i="20"/>
  <c r="K75" i="20"/>
  <c r="K63" i="20"/>
  <c r="I59" i="20"/>
  <c r="H59" i="20"/>
  <c r="K59" i="20" s="1"/>
  <c r="K58" i="20"/>
  <c r="K57" i="20"/>
  <c r="K60" i="20"/>
  <c r="K62" i="20"/>
  <c r="K56" i="20"/>
  <c r="K55" i="20"/>
  <c r="K54" i="20"/>
  <c r="K53" i="20"/>
  <c r="K52" i="20"/>
  <c r="K51" i="20"/>
  <c r="K31" i="20"/>
  <c r="K32" i="20"/>
  <c r="K33" i="20"/>
  <c r="K34" i="20"/>
  <c r="K35" i="20"/>
  <c r="K36" i="20"/>
  <c r="K38" i="20"/>
  <c r="K39" i="20"/>
  <c r="K40" i="20"/>
  <c r="K41" i="20"/>
  <c r="K42" i="20"/>
  <c r="K43" i="20"/>
  <c r="K44" i="20"/>
  <c r="K45" i="20"/>
  <c r="K46" i="20"/>
  <c r="K47" i="20"/>
  <c r="K48" i="20"/>
  <c r="K49" i="20"/>
  <c r="K50" i="20"/>
  <c r="K29" i="20"/>
  <c r="K28" i="20"/>
  <c r="K27" i="20"/>
  <c r="K26" i="20"/>
  <c r="K25" i="20"/>
  <c r="K24" i="20"/>
  <c r="H21" i="20"/>
  <c r="K21" i="20" s="1"/>
  <c r="K11" i="20"/>
  <c r="K12" i="20"/>
  <c r="K13" i="20"/>
  <c r="K16" i="20"/>
  <c r="K17" i="20"/>
  <c r="K18" i="20"/>
  <c r="K19" i="20"/>
  <c r="K20" i="20"/>
  <c r="K22" i="20"/>
  <c r="K23" i="20"/>
  <c r="K30" i="20" l="1"/>
  <c r="K68" i="20"/>
  <c r="H10" i="20"/>
  <c r="K64" i="20"/>
  <c r="K14" i="20"/>
  <c r="I10" i="20"/>
  <c r="J10" i="20"/>
  <c r="K10" i="20" l="1"/>
</calcChain>
</file>

<file path=xl/sharedStrings.xml><?xml version="1.0" encoding="utf-8"?>
<sst xmlns="http://schemas.openxmlformats.org/spreadsheetml/2006/main" count="502" uniqueCount="218">
  <si>
    <t>Идентификационный номер</t>
  </si>
  <si>
    <t>Наименование автомобильной дороги</t>
  </si>
  <si>
    <t>Итого</t>
  </si>
  <si>
    <t>Твердое покрытие, км</t>
  </si>
  <si>
    <t>Грунтовая дорога, км</t>
  </si>
  <si>
    <t>Общая протяженность дорог - всего, км</t>
  </si>
  <si>
    <t>Наименование муниципального образования (городского/сельского поселения)</t>
  </si>
  <si>
    <t>Элемент улично-дорожной сети (улица, переулок, тупик, аллея и т.д.)</t>
  </si>
  <si>
    <t>Категория дороги         (I-V)</t>
  </si>
  <si>
    <t>№ п/п</t>
  </si>
  <si>
    <t>Протяженность по типу покрытия (км)</t>
  </si>
  <si>
    <t xml:space="preserve">В т.ч. усовершенствованное (из гр.7), км </t>
  </si>
  <si>
    <t>проезд</t>
  </si>
  <si>
    <t>улица</t>
  </si>
  <si>
    <t xml:space="preserve">с. Залужное ул. Никитина </t>
  </si>
  <si>
    <t>с. Залужное подъезд к роднику</t>
  </si>
  <si>
    <t>с. Залужное проезд ул. Никитина - ул. Советская</t>
  </si>
  <si>
    <t xml:space="preserve">с. Залужное ул. Коломыцева </t>
  </si>
  <si>
    <t>с. Залужное 1 пер. Советской</t>
  </si>
  <si>
    <t>с. Залужное 2 пер. Советской</t>
  </si>
  <si>
    <t>с. Залужное 3 пер. Советской</t>
  </si>
  <si>
    <t xml:space="preserve">с. Залужное 4 пер. Советской </t>
  </si>
  <si>
    <t>с. Залужное 5 пер. Советской</t>
  </si>
  <si>
    <t xml:space="preserve">с. Залужное ул. Советская </t>
  </si>
  <si>
    <t>с. Залужное ул. Центральная</t>
  </si>
  <si>
    <t>с. Залужное ул. Октябрьская</t>
  </si>
  <si>
    <t xml:space="preserve">с. Залужное 1 пер. Октябрьской </t>
  </si>
  <si>
    <t>с. Залужное 2 пер. Октябрьской</t>
  </si>
  <si>
    <t>с. Залужное 3 пер. Октябрьской</t>
  </si>
  <si>
    <t xml:space="preserve">с. Залужное 4 пер. Октябрьской </t>
  </si>
  <si>
    <t>с. Залужное ул. Школьная</t>
  </si>
  <si>
    <t>с. Залужное пер. Ленина</t>
  </si>
  <si>
    <t>с. Залужное ул. 30 лет Победы</t>
  </si>
  <si>
    <t>с. Залужное ул. Дружбы</t>
  </si>
  <si>
    <t>с. Залужное ул. Молодежная</t>
  </si>
  <si>
    <t>с. Залужное пер. Мира</t>
  </si>
  <si>
    <t xml:space="preserve">с. Залужное ул. Толстого </t>
  </si>
  <si>
    <t>с. Залужное 1 пер. Гагарина</t>
  </si>
  <si>
    <t>с. Залужное 2 пер. Гагарина</t>
  </si>
  <si>
    <t>с. Залужное 3 пер. Гагарина</t>
  </si>
  <si>
    <t>с. Залужное 4 пер. Гагарина</t>
  </si>
  <si>
    <t xml:space="preserve">с. Залужное ул. Трудовая </t>
  </si>
  <si>
    <t>с. Залужное ул. Садовая</t>
  </si>
  <si>
    <t>с. Залужное ул. Солнечная</t>
  </si>
  <si>
    <t>с. Залужное ул. Полевая</t>
  </si>
  <si>
    <t>с. Залужное 1 пер. Полевой</t>
  </si>
  <si>
    <t>с. Залужное 2 пер. Полевой</t>
  </si>
  <si>
    <t>с. Залужное 3 пер. Полевой</t>
  </si>
  <si>
    <t>с. Залужное 4 пер. Полевой</t>
  </si>
  <si>
    <t>с. Залужное 5 пер. Полевой</t>
  </si>
  <si>
    <t>с. Залужное 6 пер. Полевой</t>
  </si>
  <si>
    <t>с. Залужное 7 пер. Полевой</t>
  </si>
  <si>
    <t>с. Лиски проезд ул. Октябрьская - храм</t>
  </si>
  <si>
    <t>с. Залужное подъезд к кладбищу</t>
  </si>
  <si>
    <t>с. Лиски ул. Октябрьская</t>
  </si>
  <si>
    <t>с. Лиски проезд ул. Октябрьская - ул. Нагорная</t>
  </si>
  <si>
    <t xml:space="preserve">с. Лиски ул. Нагорная </t>
  </si>
  <si>
    <t>с. Лиски проезд ул. Зеленая - родник</t>
  </si>
  <si>
    <t xml:space="preserve">с. Лиски ул. Ленина </t>
  </si>
  <si>
    <t>с. Лиски проезд ул. Ленина - ферма</t>
  </si>
  <si>
    <t>с. Лиски проезд ул. Ленина - кладбище</t>
  </si>
  <si>
    <t xml:space="preserve">с. Лиски ул. Советская </t>
  </si>
  <si>
    <t>с. Лиски проезд ул. Советская - родник</t>
  </si>
  <si>
    <t>с. Лиски проезд ул. 1 Мая - ул. Советская</t>
  </si>
  <si>
    <t xml:space="preserve">с. Лиски ул. 1 Мая </t>
  </si>
  <si>
    <t xml:space="preserve">с. Лиски ул. Мира </t>
  </si>
  <si>
    <t>с. Лиски проезд ул. Мира - ул. Советская</t>
  </si>
  <si>
    <t>с. Лиски проезд ул. Советская - кладбище</t>
  </si>
  <si>
    <t>с. Лиски ул. Комсомольская</t>
  </si>
  <si>
    <t>с. Лиски - откосинский меловой карьер</t>
  </si>
  <si>
    <t>с. Лиски подъездная дорога к ул. Пролетарская</t>
  </si>
  <si>
    <t>с. Лиски ул. Пролетарская</t>
  </si>
  <si>
    <t>с. Лиски ул. Красных Зорь</t>
  </si>
  <si>
    <t>с. Лиски проезд ул. Красных Зорь - кладбище</t>
  </si>
  <si>
    <t>с. Лиски подъездная дорога к ул. Красных Зорь</t>
  </si>
  <si>
    <t>х. Никольский ул. Есенина</t>
  </si>
  <si>
    <t>х. Никольский ул. Степная</t>
  </si>
  <si>
    <t xml:space="preserve">х. Никольский пер. Степной </t>
  </si>
  <si>
    <t>х. Никольский проезд ул. Степная - ул. Есенина</t>
  </si>
  <si>
    <t>х. Никольский проезд ул. Есенина - ул. Школьная</t>
  </si>
  <si>
    <t>х. Никольский ул. Школьная</t>
  </si>
  <si>
    <t>х. Никольский ул. Кирова</t>
  </si>
  <si>
    <t>х. Никольский ул. Холмистая</t>
  </si>
  <si>
    <t>х. Никольский пер. Чехова</t>
  </si>
  <si>
    <t>х. Никольский ул. Чехова</t>
  </si>
  <si>
    <t>с. Залужное - пантонный мост</t>
  </si>
  <si>
    <t>с. Залужное подъезд к пристани</t>
  </si>
  <si>
    <t>с. Залужное - СТ "Тихий Дон"</t>
  </si>
  <si>
    <t xml:space="preserve">с. Залужное автомобильная дорога СТ "Тихий Дон" </t>
  </si>
  <si>
    <t>с. Залужное подъезд к базе ООО "ЭкоНиваАгро"</t>
  </si>
  <si>
    <t>Подъезд к кладбищу х. Никольский</t>
  </si>
  <si>
    <t xml:space="preserve">х. Никольский автомобильная дорога СТ "Никольское" </t>
  </si>
  <si>
    <t>Автомобильная дорога Лиски-Залужное-Колыбелка - СТ "Никольский"</t>
  </si>
  <si>
    <t>х. Никольский проезд пер. Степной - ул. Кирова</t>
  </si>
  <si>
    <t>с. Залужное проезд ул. Полевая - комплекс КРС</t>
  </si>
  <si>
    <t>с. Лиски подъездная дорога к свиноферме</t>
  </si>
  <si>
    <t>с. Лиски - О.П. 154 км. "Шатрище"</t>
  </si>
  <si>
    <t>с. Лиски - О.П. 156 км.</t>
  </si>
  <si>
    <t>с. Лиски - х. Вязники</t>
  </si>
  <si>
    <t>с. Лиски - с. Ковалево</t>
  </si>
  <si>
    <t>с. Лиски - Коломыцевское с.п.</t>
  </si>
  <si>
    <t>с. Лиски проезд ул. Зеленая - ул. Ленина</t>
  </si>
  <si>
    <t xml:space="preserve">с. Лиски ул. Зеленая </t>
  </si>
  <si>
    <t>Ширина проезжей части</t>
  </si>
  <si>
    <t>переулок</t>
  </si>
  <si>
    <t>х. Никольский - с. Щучье</t>
  </si>
  <si>
    <t>Залужинское с.п. полевая хозяйственная дорога №1</t>
  </si>
  <si>
    <t>V</t>
  </si>
  <si>
    <t>IV</t>
  </si>
  <si>
    <t xml:space="preserve">с. Залужное пер. Коломыцева </t>
  </si>
  <si>
    <t>с. Залужное ул. Центральная подъезд к жилым домам</t>
  </si>
  <si>
    <t>20-221-816 ОП МП 01</t>
  </si>
  <si>
    <t>20-221-816 ОП МП 02</t>
  </si>
  <si>
    <t>20-221-816 ОП МП 03</t>
  </si>
  <si>
    <t>20-221-816 ОП МП 04</t>
  </si>
  <si>
    <t>20-221-816 ОП МП 05</t>
  </si>
  <si>
    <t>20-221-816 ОП МП 06</t>
  </si>
  <si>
    <t>20-221-816 ОП МП 07</t>
  </si>
  <si>
    <t>20-221-816 ОП МП 08</t>
  </si>
  <si>
    <t>20-221-816 ОП МП 09</t>
  </si>
  <si>
    <t>20-221-816 ОП МП 10</t>
  </si>
  <si>
    <t>20-221-816 ОП МП 11</t>
  </si>
  <si>
    <t>20-221-816 ОП МП 12</t>
  </si>
  <si>
    <t>20-221-816 ОП МП 13</t>
  </si>
  <si>
    <t>20-221-816 ОП МП 14</t>
  </si>
  <si>
    <t>20-221-816 ОП МП 15</t>
  </si>
  <si>
    <t>20-221-816 ОП МП 16</t>
  </si>
  <si>
    <t>20-221-816 ОП МП 17</t>
  </si>
  <si>
    <t>20-221-816 ОП МП 18</t>
  </si>
  <si>
    <t>20-221-816 ОП МП 19</t>
  </si>
  <si>
    <t>20-221-816 ОП МП 20</t>
  </si>
  <si>
    <t>20-221-816 ОП МП 21</t>
  </si>
  <si>
    <t>20-221-816 ОП МП 22</t>
  </si>
  <si>
    <t>20-221-816 ОП МП 23</t>
  </si>
  <si>
    <t>20-221-816 ОП МП 24</t>
  </si>
  <si>
    <t>20-221-816 ОП МП 25</t>
  </si>
  <si>
    <t>20-221-816 ОП МП 26</t>
  </si>
  <si>
    <t>20-221-816 ОП МП 27</t>
  </si>
  <si>
    <t>20-221-816 ОП МП 28</t>
  </si>
  <si>
    <t>20-221-816 ОП МП 29</t>
  </si>
  <si>
    <t>20-221-816 ОП МП 30</t>
  </si>
  <si>
    <t>20-221-816 ОП МП 31</t>
  </si>
  <si>
    <t>20-221-816 ОП МП 32</t>
  </si>
  <si>
    <t>20-221-816 ОП МП 33</t>
  </si>
  <si>
    <t>20-221-816 ОП МП 34</t>
  </si>
  <si>
    <t>20-221-816 ОП МП 35</t>
  </si>
  <si>
    <t>20-221-816 ОП МП 36</t>
  </si>
  <si>
    <t>20-221-816 ОП МП 37</t>
  </si>
  <si>
    <t>20-221-816 ОП МП 38</t>
  </si>
  <si>
    <t>20-221-816 ОП МП 39</t>
  </si>
  <si>
    <t>20-221-816 ОП МП 40</t>
  </si>
  <si>
    <t>20-221-816 ОП МП 41</t>
  </si>
  <si>
    <t>20-221-816 ОП МП 42</t>
  </si>
  <si>
    <t>20-221-816 ОП МП 43</t>
  </si>
  <si>
    <t>20-221-816 ОП МП 44</t>
  </si>
  <si>
    <t>20-221-816 ОП МП 45</t>
  </si>
  <si>
    <t>20-221-816 ОП МП 46</t>
  </si>
  <si>
    <t>20-221-816 ОП МП 47</t>
  </si>
  <si>
    <t>20-221-816 ОП МП 48</t>
  </si>
  <si>
    <t>20-221-816 ОП МП 49</t>
  </si>
  <si>
    <t>20-221-816 ОП МП 50</t>
  </si>
  <si>
    <t>20-221-816 ОП МП 51</t>
  </si>
  <si>
    <t>20-221-816 ОП МП 52</t>
  </si>
  <si>
    <t>20-221-816 ОП МП 53</t>
  </si>
  <si>
    <t>20-221-816 ОП МП 54</t>
  </si>
  <si>
    <t>20-221-816 ОП МП 55</t>
  </si>
  <si>
    <t>20-221-816 ОП МП 56</t>
  </si>
  <si>
    <t>20-221-816 ОП МП 57</t>
  </si>
  <si>
    <t>20-221-816 ОП МП 58</t>
  </si>
  <si>
    <t>20-221-816 ОП МП 59</t>
  </si>
  <si>
    <t>20-221-816 ОП МП 60</t>
  </si>
  <si>
    <t>20-221-816 ОП МП 61</t>
  </si>
  <si>
    <t>20-221-816 ОП МП 62</t>
  </si>
  <si>
    <t>20-221-816 ОП МП 63</t>
  </si>
  <si>
    <t>20-221-816 ОП МП 64</t>
  </si>
  <si>
    <t>20-221-816 ОП МП 65</t>
  </si>
  <si>
    <t>20-221-816 ОП МП 66</t>
  </si>
  <si>
    <t>20-221-816 ОП МП 67</t>
  </si>
  <si>
    <t>20-221-816 ОП МП 68</t>
  </si>
  <si>
    <t>20-221-816 ОП МП 69</t>
  </si>
  <si>
    <t>20-221-816 ОП МП 70</t>
  </si>
  <si>
    <t>20-221-816 ОП МП 71</t>
  </si>
  <si>
    <t>20-221-816 ОП МП 72</t>
  </si>
  <si>
    <t>20-221-816 ОП МП 73</t>
  </si>
  <si>
    <t>20-221-816 ОП МП 74</t>
  </si>
  <si>
    <t>20-221-816 ОП МП 75</t>
  </si>
  <si>
    <t>20-221-816 ОП МП 76</t>
  </si>
  <si>
    <t>20-221-816 ОП МП 77</t>
  </si>
  <si>
    <t>20-221-816 ОП МП 78</t>
  </si>
  <si>
    <t>20-221-816 ОП МП 79</t>
  </si>
  <si>
    <t>20-221-816 ОП МП 80</t>
  </si>
  <si>
    <t>20-221-816 ОП МП 81</t>
  </si>
  <si>
    <t>20-221-816 ОП МП 82</t>
  </si>
  <si>
    <t>20-221-816 ОП МП 83</t>
  </si>
  <si>
    <t>20-221-816 ОП МП 84</t>
  </si>
  <si>
    <t>20-221-816 ОП МП 85</t>
  </si>
  <si>
    <t>20-221-816 ОП МП 86</t>
  </si>
  <si>
    <t>20-221-816 ОП МП 87</t>
  </si>
  <si>
    <t>20-221-816 ОП МП 88</t>
  </si>
  <si>
    <t>20-221-816 ОП МП 89</t>
  </si>
  <si>
    <t>20-221-816 ОП МП 90</t>
  </si>
  <si>
    <t>20-221-816 ОП МП 91</t>
  </si>
  <si>
    <t>20-221-816 ОП МП 92</t>
  </si>
  <si>
    <t>20-221-816 ОП МП 93</t>
  </si>
  <si>
    <t>20-221-816 ОП МП 94</t>
  </si>
  <si>
    <t>20-221-816 ОП МП 95</t>
  </si>
  <si>
    <t>20-221-816 ОП МП 96</t>
  </si>
  <si>
    <t>20-221-816 ОП МП 97</t>
  </si>
  <si>
    <t>УТВЕРЖДАЮ:</t>
  </si>
  <si>
    <t>Глава администрации</t>
  </si>
  <si>
    <t>__________________Блинова И.И.</t>
  </si>
  <si>
    <t>Залуженского сельского поселения</t>
  </si>
  <si>
    <t>с. Залужное 1 пер. Тургенева</t>
  </si>
  <si>
    <t>с. Залужное 2 пер. Тургенева</t>
  </si>
  <si>
    <t xml:space="preserve">с. Залужное ул. Тургенева </t>
  </si>
  <si>
    <t>Перечень автомобильных дорог общего пользования местного значения на территории Залуженского сельского поселения Лискинского муниципального района Воронежской области</t>
  </si>
  <si>
    <t>Залуженское сельское поселение</t>
  </si>
  <si>
    <t>х. Никольский подъезд к ферме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</si>
</sst>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4" fillId="0" borderId="1" xfId="0" applyFont="1" applyFill="1" applyBorder="1" applyAlignment="1">
      <alignment vertical="top" wrapText="1"/>
    </xf>
    <xf numFmtId="165" fontId="1" fillId="0" borderId="1" xfId="0" applyNumberFormat="1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0" xfId="0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5" fontId="3" fillId="4" borderId="1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top" wrapText="1"/>
    </xf>
    <xf numFmtId="2" fontId="3" fillId="2" borderId="1" xfId="0" applyNumberFormat="1" applyFont="1" applyFill="1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5" fillId="3" borderId="1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locked="0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topLeftCell="A82" zoomScaleNormal="100" zoomScaleSheetLayoutView="80" workbookViewId="0">
      <selection activeCell="D97" sqref="D97"/>
    </sheetView>
  </sheetViews>
  <sheetFormatPr defaultColWidth="9.140625" defaultRowHeight="15" x14ac:dyDescent="0.25"/>
  <cols>
    <col min="1" max="1" width="7.140625" style="14" customWidth="1"/>
    <col min="2" max="2" width="23.85546875" style="14" customWidth="1"/>
    <col min="3" max="3" width="12.85546875" style="14" customWidth="1"/>
    <col min="4" max="4" width="34.140625" style="14" customWidth="1"/>
    <col min="5" max="5" width="21.85546875" style="14" customWidth="1"/>
    <col min="6" max="6" width="10.140625" style="14" customWidth="1"/>
    <col min="7" max="7" width="10.42578125" style="14" customWidth="1"/>
    <col min="8" max="8" width="12.140625" style="14" customWidth="1"/>
    <col min="9" max="9" width="15.5703125" style="14" customWidth="1"/>
    <col min="10" max="10" width="12.140625" style="14" customWidth="1"/>
    <col min="11" max="11" width="15.5703125" style="15" customWidth="1"/>
    <col min="12" max="16384" width="9.140625" style="14"/>
  </cols>
  <sheetData>
    <row r="1" spans="1:11" s="1" customFormat="1" ht="28.9" customHeight="1" x14ac:dyDescent="0.25">
      <c r="B1" s="2"/>
      <c r="C1" s="32" t="s">
        <v>215</v>
      </c>
      <c r="D1" s="32"/>
      <c r="E1" s="32"/>
      <c r="F1" s="32"/>
      <c r="G1" s="32"/>
      <c r="H1" s="32"/>
      <c r="I1" s="32"/>
      <c r="J1" s="2"/>
    </row>
    <row r="2" spans="1:11" s="1" customFormat="1" x14ac:dyDescent="0.25">
      <c r="C2" s="24"/>
      <c r="D2" s="24"/>
      <c r="E2" s="24"/>
      <c r="F2" s="24"/>
      <c r="G2" s="24"/>
      <c r="H2" s="24"/>
      <c r="I2" s="24"/>
      <c r="K2" s="25" t="s">
        <v>208</v>
      </c>
    </row>
    <row r="3" spans="1:11" s="1" customFormat="1" x14ac:dyDescent="0.25">
      <c r="C3" s="24"/>
      <c r="D3" s="24"/>
      <c r="E3" s="24"/>
      <c r="F3" s="24"/>
      <c r="G3" s="24"/>
      <c r="H3" s="24"/>
      <c r="I3" s="24"/>
      <c r="K3" s="25" t="s">
        <v>209</v>
      </c>
    </row>
    <row r="4" spans="1:11" s="1" customFormat="1" x14ac:dyDescent="0.25">
      <c r="C4" s="24"/>
      <c r="D4" s="24"/>
      <c r="E4" s="24"/>
      <c r="F4" s="24"/>
      <c r="G4" s="24"/>
      <c r="H4" s="24"/>
      <c r="I4" s="24"/>
      <c r="K4" s="25" t="s">
        <v>211</v>
      </c>
    </row>
    <row r="5" spans="1:11" s="1" customFormat="1" x14ac:dyDescent="0.25">
      <c r="K5" s="25" t="s">
        <v>210</v>
      </c>
    </row>
    <row r="7" spans="1:11" s="13" customFormat="1" ht="41.25" customHeight="1" x14ac:dyDescent="0.25">
      <c r="A7" s="27" t="s">
        <v>9</v>
      </c>
      <c r="B7" s="27" t="s">
        <v>0</v>
      </c>
      <c r="C7" s="27" t="s">
        <v>7</v>
      </c>
      <c r="D7" s="27" t="s">
        <v>1</v>
      </c>
      <c r="E7" s="27" t="s">
        <v>6</v>
      </c>
      <c r="F7" s="27" t="s">
        <v>8</v>
      </c>
      <c r="G7" s="27" t="s">
        <v>103</v>
      </c>
      <c r="H7" s="31" t="s">
        <v>10</v>
      </c>
      <c r="I7" s="31"/>
      <c r="J7" s="28"/>
      <c r="K7" s="29" t="s">
        <v>5</v>
      </c>
    </row>
    <row r="8" spans="1:11" s="13" customFormat="1" ht="60" customHeight="1" x14ac:dyDescent="0.25">
      <c r="A8" s="28"/>
      <c r="B8" s="28"/>
      <c r="C8" s="28"/>
      <c r="D8" s="28"/>
      <c r="E8" s="28"/>
      <c r="F8" s="28"/>
      <c r="G8" s="27"/>
      <c r="H8" s="11" t="s">
        <v>3</v>
      </c>
      <c r="I8" s="11" t="s">
        <v>11</v>
      </c>
      <c r="J8" s="12" t="s">
        <v>4</v>
      </c>
      <c r="K8" s="30"/>
    </row>
    <row r="9" spans="1:11" s="13" customFormat="1" ht="21.75" customHeight="1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9">
        <v>6</v>
      </c>
      <c r="G9" s="19">
        <v>7</v>
      </c>
      <c r="H9" s="19">
        <v>8</v>
      </c>
      <c r="I9" s="18">
        <v>9</v>
      </c>
      <c r="J9" s="18">
        <v>10</v>
      </c>
      <c r="K9" s="16">
        <v>11</v>
      </c>
    </row>
    <row r="10" spans="1:11" s="13" customFormat="1" ht="29.25" customHeight="1" x14ac:dyDescent="0.25">
      <c r="A10" s="20" t="s">
        <v>2</v>
      </c>
      <c r="B10" s="21"/>
      <c r="C10" s="21"/>
      <c r="D10" s="21"/>
      <c r="E10" s="21"/>
      <c r="F10" s="22"/>
      <c r="G10" s="22"/>
      <c r="H10" s="8">
        <f>SUM(H11:H107)</f>
        <v>56.773700000000005</v>
      </c>
      <c r="I10" s="8">
        <f>SUM(I11:I107)</f>
        <v>24.826699999999995</v>
      </c>
      <c r="J10" s="8">
        <f>SUM(J11:J107)</f>
        <v>58.066999999999993</v>
      </c>
      <c r="K10" s="17">
        <f>SUM(K11:K107)</f>
        <v>114.84070000000001</v>
      </c>
    </row>
    <row r="11" spans="1:11" s="13" customFormat="1" ht="29.25" customHeight="1" x14ac:dyDescent="0.25">
      <c r="A11" s="12">
        <v>1</v>
      </c>
      <c r="B11" s="9" t="s">
        <v>111</v>
      </c>
      <c r="C11" s="7" t="s">
        <v>13</v>
      </c>
      <c r="D11" s="3" t="s">
        <v>14</v>
      </c>
      <c r="E11" s="6" t="s">
        <v>216</v>
      </c>
      <c r="F11" s="5" t="s">
        <v>107</v>
      </c>
      <c r="G11" s="5">
        <v>3</v>
      </c>
      <c r="H11" s="4">
        <f>0.382+0.123</f>
        <v>0.505</v>
      </c>
      <c r="I11" s="4">
        <v>0.505</v>
      </c>
      <c r="J11" s="4">
        <v>0</v>
      </c>
      <c r="K11" s="17">
        <f t="shared" ref="K11:K42" si="0">J11+H11</f>
        <v>0.505</v>
      </c>
    </row>
    <row r="12" spans="1:11" s="13" customFormat="1" ht="26.45" customHeight="1" x14ac:dyDescent="0.25">
      <c r="A12" s="12">
        <v>2</v>
      </c>
      <c r="B12" s="9" t="s">
        <v>112</v>
      </c>
      <c r="C12" s="7" t="s">
        <v>12</v>
      </c>
      <c r="D12" s="3" t="s">
        <v>15</v>
      </c>
      <c r="E12" s="6" t="s">
        <v>216</v>
      </c>
      <c r="F12" s="5" t="s">
        <v>107</v>
      </c>
      <c r="G12" s="5">
        <v>3</v>
      </c>
      <c r="H12" s="4">
        <v>0.11600000000000001</v>
      </c>
      <c r="I12" s="4">
        <v>0</v>
      </c>
      <c r="J12" s="4">
        <v>0</v>
      </c>
      <c r="K12" s="17">
        <f t="shared" si="0"/>
        <v>0.11600000000000001</v>
      </c>
    </row>
    <row r="13" spans="1:11" s="13" customFormat="1" ht="34.9" customHeight="1" x14ac:dyDescent="0.25">
      <c r="A13" s="23">
        <v>3</v>
      </c>
      <c r="B13" s="9" t="s">
        <v>113</v>
      </c>
      <c r="C13" s="7" t="s">
        <v>12</v>
      </c>
      <c r="D13" s="3" t="s">
        <v>16</v>
      </c>
      <c r="E13" s="6" t="s">
        <v>216</v>
      </c>
      <c r="F13" s="5" t="s">
        <v>107</v>
      </c>
      <c r="G13" s="5">
        <v>3</v>
      </c>
      <c r="H13" s="4">
        <v>0.14699999999999999</v>
      </c>
      <c r="I13" s="4">
        <v>0</v>
      </c>
      <c r="J13" s="4">
        <v>0</v>
      </c>
      <c r="K13" s="17">
        <f t="shared" si="0"/>
        <v>0.14699999999999999</v>
      </c>
    </row>
    <row r="14" spans="1:11" s="13" customFormat="1" ht="28.9" customHeight="1" x14ac:dyDescent="0.25">
      <c r="A14" s="23">
        <v>4</v>
      </c>
      <c r="B14" s="9" t="s">
        <v>114</v>
      </c>
      <c r="C14" s="7" t="s">
        <v>13</v>
      </c>
      <c r="D14" s="26" t="s">
        <v>17</v>
      </c>
      <c r="E14" s="6" t="s">
        <v>216</v>
      </c>
      <c r="F14" s="5" t="s">
        <v>107</v>
      </c>
      <c r="G14" s="5">
        <v>3</v>
      </c>
      <c r="H14" s="4">
        <f>0.69+0.163+0.07</f>
        <v>0.92300000000000004</v>
      </c>
      <c r="I14" s="4">
        <f>0.69+0.163</f>
        <v>0.85299999999999998</v>
      </c>
      <c r="J14" s="4">
        <v>0</v>
      </c>
      <c r="K14" s="17">
        <f t="shared" si="0"/>
        <v>0.92300000000000004</v>
      </c>
    </row>
    <row r="15" spans="1:11" s="13" customFormat="1" ht="23.25" customHeight="1" x14ac:dyDescent="0.25">
      <c r="A15" s="23">
        <v>5</v>
      </c>
      <c r="B15" s="9" t="s">
        <v>115</v>
      </c>
      <c r="C15" s="7" t="s">
        <v>104</v>
      </c>
      <c r="D15" s="3" t="s">
        <v>109</v>
      </c>
      <c r="E15" s="6" t="s">
        <v>216</v>
      </c>
      <c r="F15" s="5" t="s">
        <v>107</v>
      </c>
      <c r="G15" s="5">
        <v>4</v>
      </c>
      <c r="H15" s="4">
        <v>0.22600000000000001</v>
      </c>
      <c r="I15" s="4">
        <v>0.22600000000000001</v>
      </c>
      <c r="J15" s="4">
        <v>0</v>
      </c>
      <c r="K15" s="17">
        <f t="shared" si="0"/>
        <v>0.22600000000000001</v>
      </c>
    </row>
    <row r="16" spans="1:11" s="13" customFormat="1" ht="33" customHeight="1" x14ac:dyDescent="0.25">
      <c r="A16" s="23">
        <v>6</v>
      </c>
      <c r="B16" s="9" t="s">
        <v>116</v>
      </c>
      <c r="C16" s="7" t="s">
        <v>104</v>
      </c>
      <c r="D16" s="3" t="s">
        <v>18</v>
      </c>
      <c r="E16" s="6" t="s">
        <v>216</v>
      </c>
      <c r="F16" s="5" t="s">
        <v>107</v>
      </c>
      <c r="G16" s="5">
        <v>3.5</v>
      </c>
      <c r="H16" s="4">
        <v>0.123</v>
      </c>
      <c r="I16" s="4">
        <v>0.123</v>
      </c>
      <c r="J16" s="4">
        <v>0</v>
      </c>
      <c r="K16" s="17">
        <f t="shared" si="0"/>
        <v>0.123</v>
      </c>
    </row>
    <row r="17" spans="1:11" s="13" customFormat="1" ht="32.450000000000003" customHeight="1" x14ac:dyDescent="0.25">
      <c r="A17" s="23">
        <v>7</v>
      </c>
      <c r="B17" s="9" t="s">
        <v>117</v>
      </c>
      <c r="C17" s="7" t="s">
        <v>104</v>
      </c>
      <c r="D17" s="3" t="s">
        <v>19</v>
      </c>
      <c r="E17" s="6" t="s">
        <v>216</v>
      </c>
      <c r="F17" s="5" t="s">
        <v>107</v>
      </c>
      <c r="G17" s="5">
        <v>3</v>
      </c>
      <c r="H17" s="4">
        <v>0.10299999999999999</v>
      </c>
      <c r="I17" s="4">
        <v>0.10299999999999999</v>
      </c>
      <c r="J17" s="4">
        <v>0</v>
      </c>
      <c r="K17" s="17">
        <f t="shared" si="0"/>
        <v>0.10299999999999999</v>
      </c>
    </row>
    <row r="18" spans="1:11" s="13" customFormat="1" ht="30" customHeight="1" x14ac:dyDescent="0.25">
      <c r="A18" s="23">
        <v>8</v>
      </c>
      <c r="B18" s="9" t="s">
        <v>118</v>
      </c>
      <c r="C18" s="7" t="s">
        <v>104</v>
      </c>
      <c r="D18" s="3" t="s">
        <v>20</v>
      </c>
      <c r="E18" s="6" t="s">
        <v>216</v>
      </c>
      <c r="F18" s="5" t="s">
        <v>107</v>
      </c>
      <c r="G18" s="5">
        <v>3</v>
      </c>
      <c r="H18" s="4">
        <v>0.06</v>
      </c>
      <c r="I18" s="4">
        <v>0</v>
      </c>
      <c r="J18" s="4">
        <v>0</v>
      </c>
      <c r="K18" s="17">
        <f t="shared" si="0"/>
        <v>0.06</v>
      </c>
    </row>
    <row r="19" spans="1:11" s="13" customFormat="1" ht="31.9" customHeight="1" x14ac:dyDescent="0.25">
      <c r="A19" s="23">
        <v>9</v>
      </c>
      <c r="B19" s="9" t="s">
        <v>119</v>
      </c>
      <c r="C19" s="7" t="s">
        <v>104</v>
      </c>
      <c r="D19" s="3" t="s">
        <v>21</v>
      </c>
      <c r="E19" s="6" t="s">
        <v>216</v>
      </c>
      <c r="F19" s="5" t="s">
        <v>107</v>
      </c>
      <c r="G19" s="5">
        <v>3.5</v>
      </c>
      <c r="H19" s="4">
        <f>0.106+0.042</f>
        <v>0.14799999999999999</v>
      </c>
      <c r="I19" s="4">
        <v>0.106</v>
      </c>
      <c r="J19" s="4">
        <v>0</v>
      </c>
      <c r="K19" s="17">
        <f t="shared" si="0"/>
        <v>0.14799999999999999</v>
      </c>
    </row>
    <row r="20" spans="1:11" s="13" customFormat="1" ht="31.15" customHeight="1" x14ac:dyDescent="0.25">
      <c r="A20" s="23">
        <v>10</v>
      </c>
      <c r="B20" s="9" t="s">
        <v>120</v>
      </c>
      <c r="C20" s="7" t="s">
        <v>104</v>
      </c>
      <c r="D20" s="3" t="s">
        <v>22</v>
      </c>
      <c r="E20" s="6" t="s">
        <v>216</v>
      </c>
      <c r="F20" s="5" t="s">
        <v>107</v>
      </c>
      <c r="G20" s="5">
        <v>3.5</v>
      </c>
      <c r="H20" s="4">
        <v>0.19</v>
      </c>
      <c r="I20" s="4">
        <v>0.19</v>
      </c>
      <c r="J20" s="4">
        <v>0</v>
      </c>
      <c r="K20" s="17">
        <f t="shared" si="0"/>
        <v>0.19</v>
      </c>
    </row>
    <row r="21" spans="1:11" s="13" customFormat="1" ht="28.15" customHeight="1" x14ac:dyDescent="0.25">
      <c r="A21" s="23">
        <v>11</v>
      </c>
      <c r="B21" s="9" t="s">
        <v>121</v>
      </c>
      <c r="C21" s="7" t="s">
        <v>13</v>
      </c>
      <c r="D21" s="3" t="s">
        <v>23</v>
      </c>
      <c r="E21" s="6" t="s">
        <v>216</v>
      </c>
      <c r="F21" s="5" t="s">
        <v>107</v>
      </c>
      <c r="G21" s="5">
        <v>4</v>
      </c>
      <c r="H21" s="4">
        <f>0.37+0.327</f>
        <v>0.69700000000000006</v>
      </c>
      <c r="I21" s="4">
        <v>0.69699999999999995</v>
      </c>
      <c r="J21" s="4">
        <v>0</v>
      </c>
      <c r="K21" s="17">
        <f t="shared" si="0"/>
        <v>0.69700000000000006</v>
      </c>
    </row>
    <row r="22" spans="1:11" s="13" customFormat="1" ht="27.6" customHeight="1" x14ac:dyDescent="0.25">
      <c r="A22" s="23">
        <v>12</v>
      </c>
      <c r="B22" s="9" t="s">
        <v>122</v>
      </c>
      <c r="C22" s="7" t="s">
        <v>13</v>
      </c>
      <c r="D22" s="10" t="s">
        <v>24</v>
      </c>
      <c r="E22" s="6" t="s">
        <v>216</v>
      </c>
      <c r="F22" s="5" t="s">
        <v>107</v>
      </c>
      <c r="G22" s="5">
        <v>4</v>
      </c>
      <c r="H22" s="4">
        <v>0.34200000000000003</v>
      </c>
      <c r="I22" s="4">
        <v>0.34200000000000003</v>
      </c>
      <c r="J22" s="4">
        <v>0</v>
      </c>
      <c r="K22" s="17">
        <f t="shared" si="0"/>
        <v>0.34200000000000003</v>
      </c>
    </row>
    <row r="23" spans="1:11" s="13" customFormat="1" ht="32.450000000000003" customHeight="1" x14ac:dyDescent="0.25">
      <c r="A23" s="23">
        <v>13</v>
      </c>
      <c r="B23" s="9" t="s">
        <v>123</v>
      </c>
      <c r="C23" s="7" t="s">
        <v>13</v>
      </c>
      <c r="D23" s="3" t="s">
        <v>214</v>
      </c>
      <c r="E23" s="6" t="s">
        <v>216</v>
      </c>
      <c r="F23" s="5" t="s">
        <v>107</v>
      </c>
      <c r="G23" s="5">
        <v>4</v>
      </c>
      <c r="H23" s="4">
        <f>0.571+0.056</f>
        <v>0.627</v>
      </c>
      <c r="I23" s="4">
        <v>0.57099999999999995</v>
      </c>
      <c r="J23" s="4">
        <v>0</v>
      </c>
      <c r="K23" s="17">
        <f t="shared" si="0"/>
        <v>0.627</v>
      </c>
    </row>
    <row r="24" spans="1:11" s="13" customFormat="1" ht="25.9" customHeight="1" x14ac:dyDescent="0.25">
      <c r="A24" s="23">
        <v>14</v>
      </c>
      <c r="B24" s="9" t="s">
        <v>124</v>
      </c>
      <c r="C24" s="7" t="s">
        <v>104</v>
      </c>
      <c r="D24" s="3" t="s">
        <v>212</v>
      </c>
      <c r="E24" s="6" t="s">
        <v>216</v>
      </c>
      <c r="F24" s="5" t="s">
        <v>107</v>
      </c>
      <c r="G24" s="5">
        <v>3</v>
      </c>
      <c r="H24" s="4">
        <v>0.1497</v>
      </c>
      <c r="I24" s="4">
        <v>0.1497</v>
      </c>
      <c r="J24" s="4">
        <v>0</v>
      </c>
      <c r="K24" s="17">
        <f t="shared" si="0"/>
        <v>0.1497</v>
      </c>
    </row>
    <row r="25" spans="1:11" s="13" customFormat="1" ht="30" customHeight="1" x14ac:dyDescent="0.25">
      <c r="A25" s="23">
        <v>15</v>
      </c>
      <c r="B25" s="9" t="s">
        <v>125</v>
      </c>
      <c r="C25" s="7" t="s">
        <v>104</v>
      </c>
      <c r="D25" s="3" t="s">
        <v>213</v>
      </c>
      <c r="E25" s="6" t="s">
        <v>216</v>
      </c>
      <c r="F25" s="5" t="s">
        <v>107</v>
      </c>
      <c r="G25" s="5">
        <v>3</v>
      </c>
      <c r="H25" s="4">
        <v>0.11799999999999999</v>
      </c>
      <c r="I25" s="4">
        <v>0.11799999999999999</v>
      </c>
      <c r="J25" s="4">
        <v>0</v>
      </c>
      <c r="K25" s="17">
        <f t="shared" si="0"/>
        <v>0.11799999999999999</v>
      </c>
    </row>
    <row r="26" spans="1:11" s="13" customFormat="1" ht="34.15" customHeight="1" x14ac:dyDescent="0.25">
      <c r="A26" s="23">
        <v>16</v>
      </c>
      <c r="B26" s="9" t="s">
        <v>126</v>
      </c>
      <c r="C26" s="7" t="s">
        <v>13</v>
      </c>
      <c r="D26" s="3" t="s">
        <v>25</v>
      </c>
      <c r="E26" s="6" t="s">
        <v>216</v>
      </c>
      <c r="F26" s="5" t="s">
        <v>107</v>
      </c>
      <c r="G26" s="5">
        <v>3.5</v>
      </c>
      <c r="H26" s="4">
        <v>0</v>
      </c>
      <c r="I26" s="4">
        <v>0</v>
      </c>
      <c r="J26" s="4">
        <v>0.152</v>
      </c>
      <c r="K26" s="17">
        <f t="shared" si="0"/>
        <v>0.152</v>
      </c>
    </row>
    <row r="27" spans="1:11" s="13" customFormat="1" ht="27.6" customHeight="1" x14ac:dyDescent="0.25">
      <c r="A27" s="23">
        <v>17</v>
      </c>
      <c r="B27" s="9" t="s">
        <v>127</v>
      </c>
      <c r="C27" s="7" t="s">
        <v>104</v>
      </c>
      <c r="D27" s="3" t="s">
        <v>26</v>
      </c>
      <c r="E27" s="6" t="s">
        <v>216</v>
      </c>
      <c r="F27" s="5" t="s">
        <v>107</v>
      </c>
      <c r="G27" s="5">
        <v>3.5</v>
      </c>
      <c r="H27" s="4">
        <f>0.23+0.2</f>
        <v>0.43000000000000005</v>
      </c>
      <c r="I27" s="4">
        <v>0.21</v>
      </c>
      <c r="J27" s="4">
        <v>0</v>
      </c>
      <c r="K27" s="17">
        <f t="shared" si="0"/>
        <v>0.43000000000000005</v>
      </c>
    </row>
    <row r="28" spans="1:11" s="13" customFormat="1" ht="35.450000000000003" customHeight="1" x14ac:dyDescent="0.25">
      <c r="A28" s="23">
        <v>18</v>
      </c>
      <c r="B28" s="9" t="s">
        <v>128</v>
      </c>
      <c r="C28" s="7" t="s">
        <v>104</v>
      </c>
      <c r="D28" s="3" t="s">
        <v>27</v>
      </c>
      <c r="E28" s="6" t="s">
        <v>216</v>
      </c>
      <c r="F28" s="5" t="s">
        <v>107</v>
      </c>
      <c r="G28" s="5">
        <v>3.5</v>
      </c>
      <c r="H28" s="4">
        <v>0.13700000000000001</v>
      </c>
      <c r="I28" s="4">
        <v>0</v>
      </c>
      <c r="J28" s="4">
        <v>0</v>
      </c>
      <c r="K28" s="17">
        <f t="shared" si="0"/>
        <v>0.13700000000000001</v>
      </c>
    </row>
    <row r="29" spans="1:11" s="13" customFormat="1" ht="27" customHeight="1" x14ac:dyDescent="0.25">
      <c r="A29" s="23">
        <v>19</v>
      </c>
      <c r="B29" s="9" t="s">
        <v>129</v>
      </c>
      <c r="C29" s="7" t="s">
        <v>104</v>
      </c>
      <c r="D29" s="3" t="s">
        <v>28</v>
      </c>
      <c r="E29" s="6" t="s">
        <v>216</v>
      </c>
      <c r="F29" s="5" t="s">
        <v>107</v>
      </c>
      <c r="G29" s="5">
        <v>3.5</v>
      </c>
      <c r="H29" s="4">
        <v>0.41799999999999998</v>
      </c>
      <c r="I29" s="4">
        <v>0.308</v>
      </c>
      <c r="J29" s="4">
        <v>0</v>
      </c>
      <c r="K29" s="17">
        <f t="shared" si="0"/>
        <v>0.41799999999999998</v>
      </c>
    </row>
    <row r="30" spans="1:11" s="13" customFormat="1" ht="31.9" customHeight="1" x14ac:dyDescent="0.25">
      <c r="A30" s="23">
        <v>20</v>
      </c>
      <c r="B30" s="9" t="s">
        <v>130</v>
      </c>
      <c r="C30" s="7" t="s">
        <v>104</v>
      </c>
      <c r="D30" s="3" t="s">
        <v>29</v>
      </c>
      <c r="E30" s="6" t="s">
        <v>216</v>
      </c>
      <c r="F30" s="5" t="s">
        <v>107</v>
      </c>
      <c r="G30" s="5">
        <v>3.5</v>
      </c>
      <c r="H30" s="4">
        <f>0.547+0.067+0.515</f>
        <v>1.129</v>
      </c>
      <c r="I30" s="4">
        <v>0.53600000000000003</v>
      </c>
      <c r="J30" s="4">
        <v>0</v>
      </c>
      <c r="K30" s="17">
        <f t="shared" si="0"/>
        <v>1.129</v>
      </c>
    </row>
    <row r="31" spans="1:11" s="13" customFormat="1" ht="26.45" customHeight="1" x14ac:dyDescent="0.25">
      <c r="A31" s="23">
        <v>21</v>
      </c>
      <c r="B31" s="9" t="s">
        <v>131</v>
      </c>
      <c r="C31" s="7" t="s">
        <v>13</v>
      </c>
      <c r="D31" s="3" t="s">
        <v>30</v>
      </c>
      <c r="E31" s="6" t="s">
        <v>216</v>
      </c>
      <c r="F31" s="5" t="s">
        <v>107</v>
      </c>
      <c r="G31" s="5">
        <v>4</v>
      </c>
      <c r="H31" s="4">
        <f>0.61+0.08+0.13</f>
        <v>0.82</v>
      </c>
      <c r="I31" s="4">
        <v>0.82</v>
      </c>
      <c r="J31" s="4">
        <v>0</v>
      </c>
      <c r="K31" s="17">
        <f t="shared" si="0"/>
        <v>0.82</v>
      </c>
    </row>
    <row r="32" spans="1:11" s="13" customFormat="1" ht="30.6" customHeight="1" x14ac:dyDescent="0.25">
      <c r="A32" s="23">
        <v>22</v>
      </c>
      <c r="B32" s="9" t="s">
        <v>132</v>
      </c>
      <c r="C32" s="7" t="s">
        <v>104</v>
      </c>
      <c r="D32" s="3" t="s">
        <v>31</v>
      </c>
      <c r="E32" s="6" t="s">
        <v>216</v>
      </c>
      <c r="F32" s="5" t="s">
        <v>107</v>
      </c>
      <c r="G32" s="5">
        <v>3.5</v>
      </c>
      <c r="H32" s="4">
        <v>0.36</v>
      </c>
      <c r="I32" s="4">
        <v>0.36</v>
      </c>
      <c r="J32" s="4">
        <v>0</v>
      </c>
      <c r="K32" s="17">
        <f t="shared" si="0"/>
        <v>0.36</v>
      </c>
    </row>
    <row r="33" spans="1:11" s="13" customFormat="1" ht="26.45" customHeight="1" x14ac:dyDescent="0.25">
      <c r="A33" s="23">
        <v>23</v>
      </c>
      <c r="B33" s="9" t="s">
        <v>133</v>
      </c>
      <c r="C33" s="7" t="s">
        <v>13</v>
      </c>
      <c r="D33" s="3" t="s">
        <v>32</v>
      </c>
      <c r="E33" s="6" t="s">
        <v>216</v>
      </c>
      <c r="F33" s="5" t="s">
        <v>107</v>
      </c>
      <c r="G33" s="5">
        <v>3</v>
      </c>
      <c r="H33" s="4">
        <v>0.13</v>
      </c>
      <c r="I33" s="4">
        <v>0.13</v>
      </c>
      <c r="J33" s="4">
        <v>0</v>
      </c>
      <c r="K33" s="17">
        <f t="shared" si="0"/>
        <v>0.13</v>
      </c>
    </row>
    <row r="34" spans="1:11" s="13" customFormat="1" ht="27.6" customHeight="1" x14ac:dyDescent="0.25">
      <c r="A34" s="23">
        <v>24</v>
      </c>
      <c r="B34" s="9" t="s">
        <v>134</v>
      </c>
      <c r="C34" s="7" t="s">
        <v>13</v>
      </c>
      <c r="D34" s="3" t="s">
        <v>33</v>
      </c>
      <c r="E34" s="6" t="s">
        <v>216</v>
      </c>
      <c r="F34" s="5" t="s">
        <v>107</v>
      </c>
      <c r="G34" s="5">
        <v>3.5</v>
      </c>
      <c r="H34" s="4">
        <v>0.21</v>
      </c>
      <c r="I34" s="4">
        <v>0.21</v>
      </c>
      <c r="J34" s="4">
        <v>0</v>
      </c>
      <c r="K34" s="17">
        <f t="shared" si="0"/>
        <v>0.21</v>
      </c>
    </row>
    <row r="35" spans="1:11" s="13" customFormat="1" ht="27" customHeight="1" x14ac:dyDescent="0.25">
      <c r="A35" s="23">
        <v>25</v>
      </c>
      <c r="B35" s="9" t="s">
        <v>135</v>
      </c>
      <c r="C35" s="7" t="s">
        <v>13</v>
      </c>
      <c r="D35" s="3" t="s">
        <v>34</v>
      </c>
      <c r="E35" s="6" t="s">
        <v>216</v>
      </c>
      <c r="F35" s="5" t="s">
        <v>107</v>
      </c>
      <c r="G35" s="5">
        <v>3.5</v>
      </c>
      <c r="H35" s="4">
        <v>0.224</v>
      </c>
      <c r="I35" s="4">
        <v>0.224</v>
      </c>
      <c r="J35" s="4">
        <v>0</v>
      </c>
      <c r="K35" s="17">
        <f t="shared" si="0"/>
        <v>0.224</v>
      </c>
    </row>
    <row r="36" spans="1:11" s="13" customFormat="1" ht="23.25" customHeight="1" x14ac:dyDescent="0.25">
      <c r="A36" s="23">
        <v>26</v>
      </c>
      <c r="B36" s="9" t="s">
        <v>136</v>
      </c>
      <c r="C36" s="7" t="s">
        <v>104</v>
      </c>
      <c r="D36" s="3" t="s">
        <v>35</v>
      </c>
      <c r="E36" s="6" t="s">
        <v>216</v>
      </c>
      <c r="F36" s="5" t="s">
        <v>107</v>
      </c>
      <c r="G36" s="5">
        <v>3</v>
      </c>
      <c r="H36" s="4">
        <v>0.11799999999999999</v>
      </c>
      <c r="I36" s="4">
        <v>0</v>
      </c>
      <c r="J36" s="4">
        <v>0</v>
      </c>
      <c r="K36" s="17">
        <f t="shared" si="0"/>
        <v>0.11799999999999999</v>
      </c>
    </row>
    <row r="37" spans="1:11" s="13" customFormat="1" ht="33.6" customHeight="1" x14ac:dyDescent="0.25">
      <c r="A37" s="23">
        <v>27</v>
      </c>
      <c r="B37" s="9" t="s">
        <v>137</v>
      </c>
      <c r="C37" s="7" t="s">
        <v>12</v>
      </c>
      <c r="D37" s="10" t="s">
        <v>110</v>
      </c>
      <c r="E37" s="6" t="s">
        <v>216</v>
      </c>
      <c r="F37" s="5" t="s">
        <v>107</v>
      </c>
      <c r="G37" s="5">
        <v>3</v>
      </c>
      <c r="H37" s="4">
        <v>0.24099999999999999</v>
      </c>
      <c r="I37" s="4">
        <v>0.24099999999999999</v>
      </c>
      <c r="J37" s="4">
        <v>0</v>
      </c>
      <c r="K37" s="17">
        <f t="shared" si="0"/>
        <v>0.24099999999999999</v>
      </c>
    </row>
    <row r="38" spans="1:11" s="13" customFormat="1" ht="27" customHeight="1" x14ac:dyDescent="0.25">
      <c r="A38" s="23">
        <v>28</v>
      </c>
      <c r="B38" s="9" t="s">
        <v>138</v>
      </c>
      <c r="C38" s="7" t="s">
        <v>13</v>
      </c>
      <c r="D38" s="3" t="s">
        <v>36</v>
      </c>
      <c r="E38" s="6" t="s">
        <v>216</v>
      </c>
      <c r="F38" s="5" t="s">
        <v>107</v>
      </c>
      <c r="G38" s="5">
        <v>3.5</v>
      </c>
      <c r="H38" s="4">
        <f>0.726+0.184</f>
        <v>0.90999999999999992</v>
      </c>
      <c r="I38" s="4">
        <v>0.72599999999999998</v>
      </c>
      <c r="J38" s="4">
        <v>0</v>
      </c>
      <c r="K38" s="17">
        <f t="shared" si="0"/>
        <v>0.90999999999999992</v>
      </c>
    </row>
    <row r="39" spans="1:11" s="13" customFormat="1" ht="28.15" customHeight="1" x14ac:dyDescent="0.25">
      <c r="A39" s="23">
        <v>29</v>
      </c>
      <c r="B39" s="9" t="s">
        <v>139</v>
      </c>
      <c r="C39" s="7" t="s">
        <v>104</v>
      </c>
      <c r="D39" s="3" t="s">
        <v>37</v>
      </c>
      <c r="E39" s="6" t="s">
        <v>216</v>
      </c>
      <c r="F39" s="5" t="s">
        <v>107</v>
      </c>
      <c r="G39" s="5">
        <v>3</v>
      </c>
      <c r="H39" s="4">
        <f>0.457+0.306</f>
        <v>0.76300000000000001</v>
      </c>
      <c r="I39" s="4">
        <v>0.45800000000000002</v>
      </c>
      <c r="J39" s="4">
        <v>0</v>
      </c>
      <c r="K39" s="17">
        <f t="shared" si="0"/>
        <v>0.76300000000000001</v>
      </c>
    </row>
    <row r="40" spans="1:11" s="13" customFormat="1" ht="28.15" customHeight="1" x14ac:dyDescent="0.25">
      <c r="A40" s="23">
        <v>30</v>
      </c>
      <c r="B40" s="9" t="s">
        <v>140</v>
      </c>
      <c r="C40" s="7" t="s">
        <v>104</v>
      </c>
      <c r="D40" s="3" t="s">
        <v>38</v>
      </c>
      <c r="E40" s="6" t="s">
        <v>216</v>
      </c>
      <c r="F40" s="5" t="s">
        <v>107</v>
      </c>
      <c r="G40" s="5">
        <v>3.5</v>
      </c>
      <c r="H40" s="4">
        <v>0.246</v>
      </c>
      <c r="I40" s="4">
        <v>0</v>
      </c>
      <c r="J40" s="4">
        <v>0</v>
      </c>
      <c r="K40" s="17">
        <f t="shared" si="0"/>
        <v>0.246</v>
      </c>
    </row>
    <row r="41" spans="1:11" s="13" customFormat="1" ht="33" customHeight="1" x14ac:dyDescent="0.25">
      <c r="A41" s="23">
        <v>31</v>
      </c>
      <c r="B41" s="9" t="s">
        <v>141</v>
      </c>
      <c r="C41" s="7" t="s">
        <v>104</v>
      </c>
      <c r="D41" s="3" t="s">
        <v>39</v>
      </c>
      <c r="E41" s="6" t="s">
        <v>216</v>
      </c>
      <c r="F41" s="5" t="s">
        <v>107</v>
      </c>
      <c r="G41" s="5">
        <v>3.5</v>
      </c>
      <c r="H41" s="4">
        <v>0.215</v>
      </c>
      <c r="I41" s="4">
        <v>0</v>
      </c>
      <c r="J41" s="4">
        <v>0</v>
      </c>
      <c r="K41" s="17">
        <f t="shared" si="0"/>
        <v>0.215</v>
      </c>
    </row>
    <row r="42" spans="1:11" s="13" customFormat="1" ht="26.45" customHeight="1" x14ac:dyDescent="0.25">
      <c r="A42" s="23">
        <v>32</v>
      </c>
      <c r="B42" s="9" t="s">
        <v>142</v>
      </c>
      <c r="C42" s="7" t="s">
        <v>104</v>
      </c>
      <c r="D42" s="3" t="s">
        <v>40</v>
      </c>
      <c r="E42" s="6" t="s">
        <v>216</v>
      </c>
      <c r="F42" s="5" t="s">
        <v>107</v>
      </c>
      <c r="G42" s="5">
        <v>3.5</v>
      </c>
      <c r="H42" s="4">
        <v>0.21299999999999999</v>
      </c>
      <c r="I42" s="4">
        <v>0</v>
      </c>
      <c r="J42" s="4">
        <v>0</v>
      </c>
      <c r="K42" s="17">
        <f t="shared" si="0"/>
        <v>0.21299999999999999</v>
      </c>
    </row>
    <row r="43" spans="1:11" s="13" customFormat="1" ht="27" customHeight="1" x14ac:dyDescent="0.25">
      <c r="A43" s="23">
        <v>33</v>
      </c>
      <c r="B43" s="9" t="s">
        <v>143</v>
      </c>
      <c r="C43" s="7" t="s">
        <v>13</v>
      </c>
      <c r="D43" s="3" t="s">
        <v>41</v>
      </c>
      <c r="E43" s="6" t="s">
        <v>216</v>
      </c>
      <c r="F43" s="5" t="s">
        <v>107</v>
      </c>
      <c r="G43" s="5">
        <v>3.5</v>
      </c>
      <c r="H43" s="4">
        <v>0.44900000000000001</v>
      </c>
      <c r="I43" s="4">
        <v>0.44900000000000001</v>
      </c>
      <c r="J43" s="4">
        <v>0</v>
      </c>
      <c r="K43" s="17">
        <f t="shared" ref="K43:K74" si="1">J43+H43</f>
        <v>0.44900000000000001</v>
      </c>
    </row>
    <row r="44" spans="1:11" s="13" customFormat="1" ht="30.6" customHeight="1" x14ac:dyDescent="0.25">
      <c r="A44" s="23">
        <v>34</v>
      </c>
      <c r="B44" s="9" t="s">
        <v>144</v>
      </c>
      <c r="C44" s="7" t="s">
        <v>13</v>
      </c>
      <c r="D44" s="3" t="s">
        <v>42</v>
      </c>
      <c r="E44" s="6" t="s">
        <v>216</v>
      </c>
      <c r="F44" s="5" t="s">
        <v>107</v>
      </c>
      <c r="G44" s="5">
        <v>3.5</v>
      </c>
      <c r="H44" s="4">
        <f>0.341+0.6</f>
        <v>0.94100000000000006</v>
      </c>
      <c r="I44" s="4">
        <v>0.34100000000000003</v>
      </c>
      <c r="J44" s="4">
        <v>0</v>
      </c>
      <c r="K44" s="17">
        <f t="shared" si="1"/>
        <v>0.94100000000000006</v>
      </c>
    </row>
    <row r="45" spans="1:11" s="13" customFormat="1" ht="28.9" customHeight="1" x14ac:dyDescent="0.25">
      <c r="A45" s="23">
        <v>35</v>
      </c>
      <c r="B45" s="9" t="s">
        <v>145</v>
      </c>
      <c r="C45" s="7" t="s">
        <v>13</v>
      </c>
      <c r="D45" s="3" t="s">
        <v>43</v>
      </c>
      <c r="E45" s="6" t="s">
        <v>216</v>
      </c>
      <c r="F45" s="5" t="s">
        <v>107</v>
      </c>
      <c r="G45" s="5">
        <v>4</v>
      </c>
      <c r="H45" s="4">
        <v>0.33</v>
      </c>
      <c r="I45" s="4">
        <v>0.33</v>
      </c>
      <c r="J45" s="4">
        <v>0</v>
      </c>
      <c r="K45" s="17">
        <f t="shared" si="1"/>
        <v>0.33</v>
      </c>
    </row>
    <row r="46" spans="1:11" s="13" customFormat="1" ht="28.15" customHeight="1" x14ac:dyDescent="0.25">
      <c r="A46" s="23">
        <v>36</v>
      </c>
      <c r="B46" s="9" t="s">
        <v>146</v>
      </c>
      <c r="C46" s="7" t="s">
        <v>13</v>
      </c>
      <c r="D46" s="3" t="s">
        <v>44</v>
      </c>
      <c r="E46" s="6" t="s">
        <v>216</v>
      </c>
      <c r="F46" s="5" t="s">
        <v>107</v>
      </c>
      <c r="G46" s="5">
        <v>3.5</v>
      </c>
      <c r="H46" s="4">
        <f>1.315+0.331</f>
        <v>1.6459999999999999</v>
      </c>
      <c r="I46" s="4">
        <v>0</v>
      </c>
      <c r="J46" s="4">
        <v>0</v>
      </c>
      <c r="K46" s="17">
        <f t="shared" si="1"/>
        <v>1.6459999999999999</v>
      </c>
    </row>
    <row r="47" spans="1:11" s="13" customFormat="1" ht="35.450000000000003" customHeight="1" x14ac:dyDescent="0.25">
      <c r="A47" s="23">
        <v>37</v>
      </c>
      <c r="B47" s="9" t="s">
        <v>147</v>
      </c>
      <c r="C47" s="7" t="s">
        <v>104</v>
      </c>
      <c r="D47" s="3" t="s">
        <v>45</v>
      </c>
      <c r="E47" s="6" t="s">
        <v>216</v>
      </c>
      <c r="F47" s="5" t="s">
        <v>107</v>
      </c>
      <c r="G47" s="5">
        <v>3.5</v>
      </c>
      <c r="H47" s="4">
        <v>0.33100000000000002</v>
      </c>
      <c r="I47" s="4">
        <v>0</v>
      </c>
      <c r="J47" s="4">
        <v>0</v>
      </c>
      <c r="K47" s="17">
        <f t="shared" si="1"/>
        <v>0.33100000000000002</v>
      </c>
    </row>
    <row r="48" spans="1:11" s="13" customFormat="1" ht="28.15" customHeight="1" x14ac:dyDescent="0.25">
      <c r="A48" s="23">
        <v>38</v>
      </c>
      <c r="B48" s="9" t="s">
        <v>148</v>
      </c>
      <c r="C48" s="7" t="s">
        <v>104</v>
      </c>
      <c r="D48" s="3" t="s">
        <v>46</v>
      </c>
      <c r="E48" s="6" t="s">
        <v>216</v>
      </c>
      <c r="F48" s="5" t="s">
        <v>107</v>
      </c>
      <c r="G48" s="5">
        <v>3.5</v>
      </c>
      <c r="H48" s="4">
        <v>0.308</v>
      </c>
      <c r="I48" s="4">
        <v>0</v>
      </c>
      <c r="J48" s="4">
        <v>0</v>
      </c>
      <c r="K48" s="17">
        <f t="shared" si="1"/>
        <v>0.308</v>
      </c>
    </row>
    <row r="49" spans="1:11" s="13" customFormat="1" ht="31.15" customHeight="1" x14ac:dyDescent="0.25">
      <c r="A49" s="23">
        <v>39</v>
      </c>
      <c r="B49" s="9" t="s">
        <v>149</v>
      </c>
      <c r="C49" s="7" t="s">
        <v>104</v>
      </c>
      <c r="D49" s="3" t="s">
        <v>47</v>
      </c>
      <c r="E49" s="6" t="s">
        <v>216</v>
      </c>
      <c r="F49" s="5" t="s">
        <v>107</v>
      </c>
      <c r="G49" s="5">
        <v>3.5</v>
      </c>
      <c r="H49" s="4">
        <v>0.30099999999999999</v>
      </c>
      <c r="I49" s="4">
        <v>0</v>
      </c>
      <c r="J49" s="4">
        <v>0</v>
      </c>
      <c r="K49" s="17">
        <f t="shared" si="1"/>
        <v>0.30099999999999999</v>
      </c>
    </row>
    <row r="50" spans="1:11" s="13" customFormat="1" ht="30" customHeight="1" x14ac:dyDescent="0.25">
      <c r="A50" s="23">
        <v>40</v>
      </c>
      <c r="B50" s="9" t="s">
        <v>150</v>
      </c>
      <c r="C50" s="7" t="s">
        <v>104</v>
      </c>
      <c r="D50" s="3" t="s">
        <v>48</v>
      </c>
      <c r="E50" s="6" t="s">
        <v>216</v>
      </c>
      <c r="F50" s="5" t="s">
        <v>107</v>
      </c>
      <c r="G50" s="5">
        <v>3.5</v>
      </c>
      <c r="H50" s="4">
        <v>0.3</v>
      </c>
      <c r="I50" s="4">
        <v>0</v>
      </c>
      <c r="J50" s="4">
        <v>0</v>
      </c>
      <c r="K50" s="17">
        <f t="shared" si="1"/>
        <v>0.3</v>
      </c>
    </row>
    <row r="51" spans="1:11" s="13" customFormat="1" ht="25.9" customHeight="1" x14ac:dyDescent="0.25">
      <c r="A51" s="23">
        <v>41</v>
      </c>
      <c r="B51" s="9" t="s">
        <v>151</v>
      </c>
      <c r="C51" s="7" t="s">
        <v>104</v>
      </c>
      <c r="D51" s="3" t="s">
        <v>49</v>
      </c>
      <c r="E51" s="6" t="s">
        <v>216</v>
      </c>
      <c r="F51" s="5" t="s">
        <v>107</v>
      </c>
      <c r="G51" s="5">
        <v>3.5</v>
      </c>
      <c r="H51" s="4">
        <v>0.16800000000000001</v>
      </c>
      <c r="I51" s="4">
        <v>0</v>
      </c>
      <c r="J51" s="4">
        <v>0</v>
      </c>
      <c r="K51" s="17">
        <f t="shared" si="1"/>
        <v>0.16800000000000001</v>
      </c>
    </row>
    <row r="52" spans="1:11" s="13" customFormat="1" ht="30.6" customHeight="1" x14ac:dyDescent="0.25">
      <c r="A52" s="23">
        <v>42</v>
      </c>
      <c r="B52" s="9" t="s">
        <v>152</v>
      </c>
      <c r="C52" s="7" t="s">
        <v>104</v>
      </c>
      <c r="D52" s="3" t="s">
        <v>50</v>
      </c>
      <c r="E52" s="6" t="s">
        <v>216</v>
      </c>
      <c r="F52" s="5" t="s">
        <v>107</v>
      </c>
      <c r="G52" s="5">
        <v>3.5</v>
      </c>
      <c r="H52" s="4">
        <v>0.15</v>
      </c>
      <c r="I52" s="4">
        <v>0</v>
      </c>
      <c r="J52" s="4">
        <v>0</v>
      </c>
      <c r="K52" s="17">
        <f t="shared" si="1"/>
        <v>0.15</v>
      </c>
    </row>
    <row r="53" spans="1:11" s="13" customFormat="1" ht="26.45" customHeight="1" x14ac:dyDescent="0.25">
      <c r="A53" s="23">
        <v>43</v>
      </c>
      <c r="B53" s="9" t="s">
        <v>153</v>
      </c>
      <c r="C53" s="7" t="s">
        <v>104</v>
      </c>
      <c r="D53" s="3" t="s">
        <v>51</v>
      </c>
      <c r="E53" s="6" t="s">
        <v>216</v>
      </c>
      <c r="F53" s="5" t="s">
        <v>107</v>
      </c>
      <c r="G53" s="5">
        <v>3.5</v>
      </c>
      <c r="H53" s="4">
        <v>0.17699999999999999</v>
      </c>
      <c r="I53" s="4">
        <v>0</v>
      </c>
      <c r="J53" s="4">
        <v>0</v>
      </c>
      <c r="K53" s="17">
        <f t="shared" si="1"/>
        <v>0.17699999999999999</v>
      </c>
    </row>
    <row r="54" spans="1:11" s="13" customFormat="1" ht="38.450000000000003" customHeight="1" x14ac:dyDescent="0.25">
      <c r="A54" s="23">
        <v>44</v>
      </c>
      <c r="B54" s="9" t="s">
        <v>154</v>
      </c>
      <c r="C54" s="7" t="s">
        <v>12</v>
      </c>
      <c r="D54" s="3" t="s">
        <v>52</v>
      </c>
      <c r="E54" s="6" t="s">
        <v>216</v>
      </c>
      <c r="F54" s="5" t="s">
        <v>107</v>
      </c>
      <c r="G54" s="5">
        <v>4.5</v>
      </c>
      <c r="H54" s="4">
        <v>0.36699999999999999</v>
      </c>
      <c r="I54" s="4">
        <v>0.36699999999999999</v>
      </c>
      <c r="J54" s="4">
        <v>0</v>
      </c>
      <c r="K54" s="17">
        <f t="shared" si="1"/>
        <v>0.36699999999999999</v>
      </c>
    </row>
    <row r="55" spans="1:11" s="13" customFormat="1" ht="31.9" customHeight="1" x14ac:dyDescent="0.25">
      <c r="A55" s="23">
        <v>45</v>
      </c>
      <c r="B55" s="9" t="s">
        <v>155</v>
      </c>
      <c r="C55" s="7" t="s">
        <v>12</v>
      </c>
      <c r="D55" s="3" t="s">
        <v>53</v>
      </c>
      <c r="E55" s="6" t="s">
        <v>216</v>
      </c>
      <c r="F55" s="5"/>
      <c r="G55" s="5">
        <v>3</v>
      </c>
      <c r="H55" s="4">
        <f>0.05+0.143</f>
        <v>0.193</v>
      </c>
      <c r="I55" s="4">
        <v>0</v>
      </c>
      <c r="J55" s="4">
        <v>0</v>
      </c>
      <c r="K55" s="17">
        <f t="shared" si="1"/>
        <v>0.193</v>
      </c>
    </row>
    <row r="56" spans="1:11" s="13" customFormat="1" ht="27.6" customHeight="1" x14ac:dyDescent="0.25">
      <c r="A56" s="23">
        <v>46</v>
      </c>
      <c r="B56" s="9" t="s">
        <v>156</v>
      </c>
      <c r="C56" s="7" t="s">
        <v>13</v>
      </c>
      <c r="D56" s="3" t="s">
        <v>54</v>
      </c>
      <c r="E56" s="6" t="s">
        <v>216</v>
      </c>
      <c r="F56" s="5" t="s">
        <v>107</v>
      </c>
      <c r="G56" s="5">
        <v>3.5</v>
      </c>
      <c r="H56" s="4">
        <f>0.196+0.813</f>
        <v>1.0089999999999999</v>
      </c>
      <c r="I56" s="4">
        <v>0</v>
      </c>
      <c r="J56" s="4">
        <v>0</v>
      </c>
      <c r="K56" s="17">
        <f t="shared" si="1"/>
        <v>1.0089999999999999</v>
      </c>
    </row>
    <row r="57" spans="1:11" s="13" customFormat="1" ht="33.6" customHeight="1" x14ac:dyDescent="0.25">
      <c r="A57" s="23">
        <v>47</v>
      </c>
      <c r="B57" s="9" t="s">
        <v>157</v>
      </c>
      <c r="C57" s="7" t="s">
        <v>12</v>
      </c>
      <c r="D57" s="3" t="s">
        <v>55</v>
      </c>
      <c r="E57" s="6" t="s">
        <v>216</v>
      </c>
      <c r="F57" s="5" t="s">
        <v>107</v>
      </c>
      <c r="G57" s="5">
        <v>4</v>
      </c>
      <c r="H57" s="4">
        <v>0.64800000000000002</v>
      </c>
      <c r="I57" s="4">
        <v>0.64800000000000002</v>
      </c>
      <c r="J57" s="4">
        <v>0</v>
      </c>
      <c r="K57" s="17">
        <f t="shared" si="1"/>
        <v>0.64800000000000002</v>
      </c>
    </row>
    <row r="58" spans="1:11" s="13" customFormat="1" ht="27.6" customHeight="1" x14ac:dyDescent="0.25">
      <c r="A58" s="23">
        <v>48</v>
      </c>
      <c r="B58" s="9" t="s">
        <v>158</v>
      </c>
      <c r="C58" s="7" t="s">
        <v>13</v>
      </c>
      <c r="D58" s="3" t="s">
        <v>56</v>
      </c>
      <c r="E58" s="6" t="s">
        <v>216</v>
      </c>
      <c r="F58" s="5" t="s">
        <v>107</v>
      </c>
      <c r="G58" s="5">
        <v>3.5</v>
      </c>
      <c r="H58" s="4">
        <f>0.67+0.283+1.288</f>
        <v>2.2410000000000001</v>
      </c>
      <c r="I58" s="4">
        <v>0.95299999999999996</v>
      </c>
      <c r="J58" s="4">
        <v>0</v>
      </c>
      <c r="K58" s="17">
        <f t="shared" si="1"/>
        <v>2.2410000000000001</v>
      </c>
    </row>
    <row r="59" spans="1:11" s="13" customFormat="1" ht="34.15" customHeight="1" x14ac:dyDescent="0.25">
      <c r="A59" s="23">
        <v>49</v>
      </c>
      <c r="B59" s="9" t="s">
        <v>159</v>
      </c>
      <c r="C59" s="7" t="s">
        <v>13</v>
      </c>
      <c r="D59" s="3" t="s">
        <v>102</v>
      </c>
      <c r="E59" s="6" t="s">
        <v>216</v>
      </c>
      <c r="F59" s="5" t="s">
        <v>107</v>
      </c>
      <c r="G59" s="5">
        <v>4</v>
      </c>
      <c r="H59" s="4">
        <f>0.883+0.128</f>
        <v>1.0110000000000001</v>
      </c>
      <c r="I59" s="4">
        <f>0.883+0.128</f>
        <v>1.0110000000000001</v>
      </c>
      <c r="J59" s="4">
        <v>0</v>
      </c>
      <c r="K59" s="17">
        <f t="shared" si="1"/>
        <v>1.0110000000000001</v>
      </c>
    </row>
    <row r="60" spans="1:11" s="13" customFormat="1" ht="36.6" customHeight="1" x14ac:dyDescent="0.25">
      <c r="A60" s="23">
        <v>50</v>
      </c>
      <c r="B60" s="9" t="s">
        <v>160</v>
      </c>
      <c r="C60" s="7" t="s">
        <v>12</v>
      </c>
      <c r="D60" s="3" t="s">
        <v>57</v>
      </c>
      <c r="E60" s="6" t="s">
        <v>216</v>
      </c>
      <c r="F60" s="5" t="s">
        <v>107</v>
      </c>
      <c r="G60" s="5">
        <v>3.5</v>
      </c>
      <c r="H60" s="4">
        <v>0</v>
      </c>
      <c r="I60" s="4">
        <v>0</v>
      </c>
      <c r="J60" s="4">
        <v>0.34499999999999997</v>
      </c>
      <c r="K60" s="17">
        <f t="shared" si="1"/>
        <v>0.34499999999999997</v>
      </c>
    </row>
    <row r="61" spans="1:11" s="13" customFormat="1" ht="30.6" customHeight="1" x14ac:dyDescent="0.25">
      <c r="A61" s="23">
        <v>51</v>
      </c>
      <c r="B61" s="9" t="s">
        <v>161</v>
      </c>
      <c r="C61" s="7" t="s">
        <v>13</v>
      </c>
      <c r="D61" s="3" t="s">
        <v>58</v>
      </c>
      <c r="E61" s="6" t="s">
        <v>216</v>
      </c>
      <c r="F61" s="5" t="s">
        <v>108</v>
      </c>
      <c r="G61" s="5">
        <v>6</v>
      </c>
      <c r="H61" s="4">
        <v>0.248</v>
      </c>
      <c r="I61" s="4">
        <v>0</v>
      </c>
      <c r="J61" s="4">
        <v>1.0269999999999999</v>
      </c>
      <c r="K61" s="17">
        <f t="shared" si="1"/>
        <v>1.2749999999999999</v>
      </c>
    </row>
    <row r="62" spans="1:11" s="13" customFormat="1" ht="31.15" customHeight="1" x14ac:dyDescent="0.25">
      <c r="A62" s="23">
        <v>52</v>
      </c>
      <c r="B62" s="9" t="s">
        <v>162</v>
      </c>
      <c r="C62" s="7" t="s">
        <v>12</v>
      </c>
      <c r="D62" s="3" t="s">
        <v>59</v>
      </c>
      <c r="E62" s="6" t="s">
        <v>216</v>
      </c>
      <c r="F62" s="5" t="s">
        <v>107</v>
      </c>
      <c r="G62" s="5">
        <v>3.5</v>
      </c>
      <c r="H62" s="4">
        <v>0</v>
      </c>
      <c r="I62" s="4">
        <v>0</v>
      </c>
      <c r="J62" s="4">
        <v>0.82099999999999995</v>
      </c>
      <c r="K62" s="17">
        <f t="shared" si="1"/>
        <v>0.82099999999999995</v>
      </c>
    </row>
    <row r="63" spans="1:11" s="13" customFormat="1" ht="30" customHeight="1" x14ac:dyDescent="0.25">
      <c r="A63" s="23">
        <v>53</v>
      </c>
      <c r="B63" s="9" t="s">
        <v>163</v>
      </c>
      <c r="C63" s="7" t="s">
        <v>12</v>
      </c>
      <c r="D63" s="3" t="s">
        <v>60</v>
      </c>
      <c r="E63" s="6" t="s">
        <v>216</v>
      </c>
      <c r="F63" s="5" t="s">
        <v>107</v>
      </c>
      <c r="G63" s="5">
        <v>3.5</v>
      </c>
      <c r="H63" s="4">
        <v>0.23799999999999999</v>
      </c>
      <c r="I63" s="4">
        <v>0</v>
      </c>
      <c r="J63" s="4">
        <v>0</v>
      </c>
      <c r="K63" s="17">
        <f t="shared" si="1"/>
        <v>0.23799999999999999</v>
      </c>
    </row>
    <row r="64" spans="1:11" s="13" customFormat="1" ht="35.450000000000003" customHeight="1" x14ac:dyDescent="0.25">
      <c r="A64" s="23">
        <v>54</v>
      </c>
      <c r="B64" s="9" t="s">
        <v>164</v>
      </c>
      <c r="C64" s="7" t="s">
        <v>13</v>
      </c>
      <c r="D64" s="3" t="s">
        <v>61</v>
      </c>
      <c r="E64" s="6" t="s">
        <v>216</v>
      </c>
      <c r="F64" s="5" t="s">
        <v>108</v>
      </c>
      <c r="G64" s="5">
        <v>6</v>
      </c>
      <c r="H64" s="4">
        <f>0.076+0.28+0.163+1.082+0.15+0.51+0.114+0.231+1.427</f>
        <v>4.0329999999999995</v>
      </c>
      <c r="I64" s="4">
        <v>2.165</v>
      </c>
      <c r="J64" s="4">
        <v>0</v>
      </c>
      <c r="K64" s="17">
        <f t="shared" si="1"/>
        <v>4.0329999999999995</v>
      </c>
    </row>
    <row r="65" spans="1:11" s="13" customFormat="1" ht="36.6" customHeight="1" x14ac:dyDescent="0.25">
      <c r="A65" s="23">
        <v>55</v>
      </c>
      <c r="B65" s="9" t="s">
        <v>165</v>
      </c>
      <c r="C65" s="7" t="s">
        <v>12</v>
      </c>
      <c r="D65" s="3" t="s">
        <v>62</v>
      </c>
      <c r="E65" s="6" t="s">
        <v>216</v>
      </c>
      <c r="F65" s="5" t="s">
        <v>107</v>
      </c>
      <c r="G65" s="5">
        <v>3</v>
      </c>
      <c r="H65" s="4">
        <v>0.12</v>
      </c>
      <c r="I65" s="4">
        <v>0.12</v>
      </c>
      <c r="J65" s="4">
        <v>0.35299999999999998</v>
      </c>
      <c r="K65" s="17">
        <f t="shared" si="1"/>
        <v>0.47299999999999998</v>
      </c>
    </row>
    <row r="66" spans="1:11" s="13" customFormat="1" ht="35.450000000000003" customHeight="1" x14ac:dyDescent="0.25">
      <c r="A66" s="23">
        <v>56</v>
      </c>
      <c r="B66" s="9" t="s">
        <v>166</v>
      </c>
      <c r="C66" s="7" t="s">
        <v>12</v>
      </c>
      <c r="D66" s="3" t="s">
        <v>63</v>
      </c>
      <c r="E66" s="6" t="s">
        <v>216</v>
      </c>
      <c r="F66" s="5" t="s">
        <v>107</v>
      </c>
      <c r="G66" s="5">
        <v>3.5</v>
      </c>
      <c r="H66" s="4">
        <v>0</v>
      </c>
      <c r="I66" s="4">
        <v>0</v>
      </c>
      <c r="J66" s="4">
        <v>0.68799999999999994</v>
      </c>
      <c r="K66" s="17">
        <f t="shared" si="1"/>
        <v>0.68799999999999994</v>
      </c>
    </row>
    <row r="67" spans="1:11" s="13" customFormat="1" ht="30" customHeight="1" x14ac:dyDescent="0.25">
      <c r="A67" s="23">
        <v>57</v>
      </c>
      <c r="B67" s="9" t="s">
        <v>167</v>
      </c>
      <c r="C67" s="7" t="s">
        <v>13</v>
      </c>
      <c r="D67" s="3" t="s">
        <v>64</v>
      </c>
      <c r="E67" s="6" t="s">
        <v>216</v>
      </c>
      <c r="F67" s="5" t="s">
        <v>107</v>
      </c>
      <c r="G67" s="5">
        <v>4</v>
      </c>
      <c r="H67" s="4">
        <f>0.686+0.856+0.663+2.25</f>
        <v>4.4550000000000001</v>
      </c>
      <c r="I67" s="4">
        <v>2.1850000000000001</v>
      </c>
      <c r="J67" s="4">
        <v>0</v>
      </c>
      <c r="K67" s="17">
        <f t="shared" si="1"/>
        <v>4.4550000000000001</v>
      </c>
    </row>
    <row r="68" spans="1:11" s="13" customFormat="1" ht="27" customHeight="1" x14ac:dyDescent="0.25">
      <c r="A68" s="23">
        <v>58</v>
      </c>
      <c r="B68" s="9" t="s">
        <v>168</v>
      </c>
      <c r="C68" s="7" t="s">
        <v>13</v>
      </c>
      <c r="D68" s="3" t="s">
        <v>65</v>
      </c>
      <c r="E68" s="6" t="s">
        <v>216</v>
      </c>
      <c r="F68" s="5" t="s">
        <v>107</v>
      </c>
      <c r="G68" s="5">
        <v>3.5</v>
      </c>
      <c r="H68" s="4">
        <f>0.664+0.356+1.34</f>
        <v>2.3600000000000003</v>
      </c>
      <c r="I68" s="4">
        <v>1.02</v>
      </c>
      <c r="J68" s="4">
        <v>0</v>
      </c>
      <c r="K68" s="17">
        <f t="shared" si="1"/>
        <v>2.3600000000000003</v>
      </c>
    </row>
    <row r="69" spans="1:11" s="13" customFormat="1" ht="36" customHeight="1" x14ac:dyDescent="0.25">
      <c r="A69" s="23">
        <v>59</v>
      </c>
      <c r="B69" s="9" t="s">
        <v>169</v>
      </c>
      <c r="C69" s="7" t="s">
        <v>12</v>
      </c>
      <c r="D69" s="3" t="s">
        <v>66</v>
      </c>
      <c r="E69" s="6" t="s">
        <v>216</v>
      </c>
      <c r="F69" s="5" t="s">
        <v>107</v>
      </c>
      <c r="G69" s="5">
        <v>3.5</v>
      </c>
      <c r="H69" s="4">
        <v>0</v>
      </c>
      <c r="I69" s="4">
        <v>0</v>
      </c>
      <c r="J69" s="4">
        <v>0.24</v>
      </c>
      <c r="K69" s="17">
        <f t="shared" si="1"/>
        <v>0.24</v>
      </c>
    </row>
    <row r="70" spans="1:11" s="13" customFormat="1" ht="32.450000000000003" customHeight="1" x14ac:dyDescent="0.25">
      <c r="A70" s="23">
        <v>60</v>
      </c>
      <c r="B70" s="9" t="s">
        <v>170</v>
      </c>
      <c r="C70" s="7" t="s">
        <v>12</v>
      </c>
      <c r="D70" s="3" t="s">
        <v>67</v>
      </c>
      <c r="E70" s="6" t="s">
        <v>216</v>
      </c>
      <c r="F70" s="5" t="s">
        <v>107</v>
      </c>
      <c r="G70" s="5">
        <v>3</v>
      </c>
      <c r="H70" s="4">
        <v>0</v>
      </c>
      <c r="I70" s="4">
        <v>0</v>
      </c>
      <c r="J70" s="4">
        <v>0.33400000000000002</v>
      </c>
      <c r="K70" s="17">
        <f t="shared" si="1"/>
        <v>0.33400000000000002</v>
      </c>
    </row>
    <row r="71" spans="1:11" s="13" customFormat="1" ht="23.25" customHeight="1" x14ac:dyDescent="0.25">
      <c r="A71" s="23">
        <v>61</v>
      </c>
      <c r="B71" s="9" t="s">
        <v>171</v>
      </c>
      <c r="C71" s="7" t="s">
        <v>12</v>
      </c>
      <c r="D71" s="3" t="s">
        <v>68</v>
      </c>
      <c r="E71" s="6" t="s">
        <v>216</v>
      </c>
      <c r="F71" s="5" t="s">
        <v>107</v>
      </c>
      <c r="G71" s="5">
        <v>3.5</v>
      </c>
      <c r="H71" s="4">
        <f>0.645+0.352</f>
        <v>0.997</v>
      </c>
      <c r="I71" s="4">
        <v>0.64500000000000002</v>
      </c>
      <c r="J71" s="4">
        <v>6.5000000000000002E-2</v>
      </c>
      <c r="K71" s="17">
        <f t="shared" si="1"/>
        <v>1.0620000000000001</v>
      </c>
    </row>
    <row r="72" spans="1:11" s="13" customFormat="1" ht="39.6" customHeight="1" x14ac:dyDescent="0.25">
      <c r="A72" s="23">
        <v>62</v>
      </c>
      <c r="B72" s="9" t="s">
        <v>172</v>
      </c>
      <c r="C72" s="7" t="s">
        <v>12</v>
      </c>
      <c r="D72" s="3" t="s">
        <v>69</v>
      </c>
      <c r="E72" s="6" t="s">
        <v>216</v>
      </c>
      <c r="F72" s="5" t="s">
        <v>107</v>
      </c>
      <c r="G72" s="5">
        <v>3.5</v>
      </c>
      <c r="H72" s="4">
        <v>0</v>
      </c>
      <c r="I72" s="4">
        <v>0</v>
      </c>
      <c r="J72" s="4">
        <v>3.5739999999999998</v>
      </c>
      <c r="K72" s="17">
        <f t="shared" si="1"/>
        <v>3.5739999999999998</v>
      </c>
    </row>
    <row r="73" spans="1:11" s="13" customFormat="1" ht="34.15" customHeight="1" x14ac:dyDescent="0.25">
      <c r="A73" s="23">
        <v>63</v>
      </c>
      <c r="B73" s="9" t="s">
        <v>173</v>
      </c>
      <c r="C73" s="7" t="s">
        <v>12</v>
      </c>
      <c r="D73" s="3" t="s">
        <v>70</v>
      </c>
      <c r="E73" s="6" t="s">
        <v>216</v>
      </c>
      <c r="F73" s="5" t="s">
        <v>107</v>
      </c>
      <c r="G73" s="5">
        <v>4</v>
      </c>
      <c r="H73" s="4">
        <f>1.074+2.034</f>
        <v>3.1079999999999997</v>
      </c>
      <c r="I73" s="4">
        <v>2.0339999999999998</v>
      </c>
      <c r="J73" s="4">
        <v>0</v>
      </c>
      <c r="K73" s="17">
        <f t="shared" si="1"/>
        <v>3.1079999999999997</v>
      </c>
    </row>
    <row r="74" spans="1:11" s="13" customFormat="1" ht="27" customHeight="1" x14ac:dyDescent="0.25">
      <c r="A74" s="23">
        <v>64</v>
      </c>
      <c r="B74" s="9" t="s">
        <v>174</v>
      </c>
      <c r="C74" s="7" t="s">
        <v>13</v>
      </c>
      <c r="D74" s="3" t="s">
        <v>71</v>
      </c>
      <c r="E74" s="6" t="s">
        <v>216</v>
      </c>
      <c r="F74" s="5" t="s">
        <v>107</v>
      </c>
      <c r="G74" s="5">
        <v>3</v>
      </c>
      <c r="H74" s="4">
        <v>2.0609999999999999</v>
      </c>
      <c r="I74" s="4">
        <v>0</v>
      </c>
      <c r="J74" s="4">
        <v>1.008</v>
      </c>
      <c r="K74" s="17">
        <f t="shared" si="1"/>
        <v>3.069</v>
      </c>
    </row>
    <row r="75" spans="1:11" s="13" customFormat="1" ht="27.6" customHeight="1" x14ac:dyDescent="0.25">
      <c r="A75" s="23">
        <v>65</v>
      </c>
      <c r="B75" s="9" t="s">
        <v>175</v>
      </c>
      <c r="C75" s="7" t="s">
        <v>13</v>
      </c>
      <c r="D75" s="3" t="s">
        <v>72</v>
      </c>
      <c r="E75" s="6" t="s">
        <v>216</v>
      </c>
      <c r="F75" s="5" t="s">
        <v>107</v>
      </c>
      <c r="G75" s="5">
        <v>3</v>
      </c>
      <c r="H75" s="4">
        <v>0.43</v>
      </c>
      <c r="I75" s="4">
        <v>0</v>
      </c>
      <c r="J75" s="4">
        <v>0</v>
      </c>
      <c r="K75" s="17">
        <f t="shared" ref="K75:K106" si="2">J75+H75</f>
        <v>0.43</v>
      </c>
    </row>
    <row r="76" spans="1:11" s="13" customFormat="1" ht="33" customHeight="1" x14ac:dyDescent="0.25">
      <c r="A76" s="23">
        <v>66</v>
      </c>
      <c r="B76" s="9" t="s">
        <v>176</v>
      </c>
      <c r="C76" s="7" t="s">
        <v>12</v>
      </c>
      <c r="D76" s="3" t="s">
        <v>73</v>
      </c>
      <c r="E76" s="6" t="s">
        <v>216</v>
      </c>
      <c r="F76" s="5" t="s">
        <v>107</v>
      </c>
      <c r="G76" s="5">
        <v>3</v>
      </c>
      <c r="H76" s="4">
        <v>0</v>
      </c>
      <c r="I76" s="4">
        <v>0</v>
      </c>
      <c r="J76" s="4">
        <v>0.28999999999999998</v>
      </c>
      <c r="K76" s="17">
        <f t="shared" si="2"/>
        <v>0.28999999999999998</v>
      </c>
    </row>
    <row r="77" spans="1:11" s="13" customFormat="1" ht="33" customHeight="1" x14ac:dyDescent="0.25">
      <c r="A77" s="23">
        <v>67</v>
      </c>
      <c r="B77" s="9" t="s">
        <v>177</v>
      </c>
      <c r="C77" s="7" t="s">
        <v>12</v>
      </c>
      <c r="D77" s="3" t="s">
        <v>74</v>
      </c>
      <c r="E77" s="6" t="s">
        <v>216</v>
      </c>
      <c r="F77" s="5" t="s">
        <v>107</v>
      </c>
      <c r="G77" s="5">
        <v>3.5</v>
      </c>
      <c r="H77" s="4">
        <f>0.78+0.902</f>
        <v>1.6819999999999999</v>
      </c>
      <c r="I77" s="4">
        <v>0</v>
      </c>
      <c r="J77" s="4">
        <v>0</v>
      </c>
      <c r="K77" s="17">
        <f t="shared" si="2"/>
        <v>1.6819999999999999</v>
      </c>
    </row>
    <row r="78" spans="1:11" s="13" customFormat="1" ht="29.45" customHeight="1" x14ac:dyDescent="0.25">
      <c r="A78" s="23">
        <v>68</v>
      </c>
      <c r="B78" s="9" t="s">
        <v>178</v>
      </c>
      <c r="C78" s="7" t="s">
        <v>13</v>
      </c>
      <c r="D78" s="3" t="s">
        <v>75</v>
      </c>
      <c r="E78" s="6" t="s">
        <v>216</v>
      </c>
      <c r="F78" s="5" t="s">
        <v>107</v>
      </c>
      <c r="G78" s="5">
        <v>4</v>
      </c>
      <c r="H78" s="4">
        <v>0.40600000000000003</v>
      </c>
      <c r="I78" s="4">
        <v>0.40600000000000003</v>
      </c>
      <c r="J78" s="4">
        <v>0</v>
      </c>
      <c r="K78" s="17">
        <f t="shared" si="2"/>
        <v>0.40600000000000003</v>
      </c>
    </row>
    <row r="79" spans="1:11" s="13" customFormat="1" ht="33" customHeight="1" x14ac:dyDescent="0.25">
      <c r="A79" s="23">
        <v>69</v>
      </c>
      <c r="B79" s="9" t="s">
        <v>179</v>
      </c>
      <c r="C79" s="7" t="s">
        <v>13</v>
      </c>
      <c r="D79" s="3" t="s">
        <v>76</v>
      </c>
      <c r="E79" s="6" t="s">
        <v>216</v>
      </c>
      <c r="F79" s="5" t="s">
        <v>107</v>
      </c>
      <c r="G79" s="5">
        <v>4</v>
      </c>
      <c r="H79" s="4">
        <v>0.434</v>
      </c>
      <c r="I79" s="4">
        <v>0.434</v>
      </c>
      <c r="J79" s="4">
        <v>0</v>
      </c>
      <c r="K79" s="17">
        <f t="shared" si="2"/>
        <v>0.434</v>
      </c>
    </row>
    <row r="80" spans="1:11" s="13" customFormat="1" ht="28.15" customHeight="1" x14ac:dyDescent="0.25">
      <c r="A80" s="23">
        <v>70</v>
      </c>
      <c r="B80" s="9" t="s">
        <v>180</v>
      </c>
      <c r="C80" s="7" t="s">
        <v>104</v>
      </c>
      <c r="D80" s="3" t="s">
        <v>77</v>
      </c>
      <c r="E80" s="6" t="s">
        <v>216</v>
      </c>
      <c r="F80" s="5" t="s">
        <v>107</v>
      </c>
      <c r="G80" s="5">
        <v>4</v>
      </c>
      <c r="H80" s="4">
        <v>0.70599999999999996</v>
      </c>
      <c r="I80" s="4">
        <v>0</v>
      </c>
      <c r="J80" s="4">
        <v>0</v>
      </c>
      <c r="K80" s="17">
        <f t="shared" si="2"/>
        <v>0.70599999999999996</v>
      </c>
    </row>
    <row r="81" spans="1:11" s="13" customFormat="1" ht="33.6" customHeight="1" x14ac:dyDescent="0.25">
      <c r="A81" s="23">
        <v>71</v>
      </c>
      <c r="B81" s="9" t="s">
        <v>181</v>
      </c>
      <c r="C81" s="7" t="s">
        <v>12</v>
      </c>
      <c r="D81" s="3" t="s">
        <v>78</v>
      </c>
      <c r="E81" s="6" t="s">
        <v>216</v>
      </c>
      <c r="F81" s="5" t="s">
        <v>107</v>
      </c>
      <c r="G81" s="5">
        <v>3.5</v>
      </c>
      <c r="H81" s="4">
        <v>0</v>
      </c>
      <c r="I81" s="4">
        <v>0</v>
      </c>
      <c r="J81" s="4">
        <v>0.17</v>
      </c>
      <c r="K81" s="17">
        <f t="shared" si="2"/>
        <v>0.17</v>
      </c>
    </row>
    <row r="82" spans="1:11" s="13" customFormat="1" ht="34.15" customHeight="1" x14ac:dyDescent="0.25">
      <c r="A82" s="23">
        <v>72</v>
      </c>
      <c r="B82" s="9" t="s">
        <v>182</v>
      </c>
      <c r="C82" s="7" t="s">
        <v>12</v>
      </c>
      <c r="D82" s="3" t="s">
        <v>79</v>
      </c>
      <c r="E82" s="6" t="s">
        <v>216</v>
      </c>
      <c r="F82" s="5" t="s">
        <v>107</v>
      </c>
      <c r="G82" s="5">
        <v>3.5</v>
      </c>
      <c r="H82" s="4">
        <v>0</v>
      </c>
      <c r="I82" s="4">
        <v>0</v>
      </c>
      <c r="J82" s="4">
        <v>0.34499999999999997</v>
      </c>
      <c r="K82" s="17">
        <f t="shared" si="2"/>
        <v>0.34499999999999997</v>
      </c>
    </row>
    <row r="83" spans="1:11" s="13" customFormat="1" ht="26.45" customHeight="1" x14ac:dyDescent="0.25">
      <c r="A83" s="23">
        <v>73</v>
      </c>
      <c r="B83" s="9" t="s">
        <v>183</v>
      </c>
      <c r="C83" s="7" t="s">
        <v>13</v>
      </c>
      <c r="D83" s="3" t="s">
        <v>80</v>
      </c>
      <c r="E83" s="6" t="s">
        <v>216</v>
      </c>
      <c r="F83" s="5" t="s">
        <v>107</v>
      </c>
      <c r="G83" s="5">
        <v>3.5</v>
      </c>
      <c r="H83" s="4">
        <f>0.536+0.793</f>
        <v>1.3290000000000002</v>
      </c>
      <c r="I83" s="4">
        <v>0</v>
      </c>
      <c r="J83" s="4">
        <v>0</v>
      </c>
      <c r="K83" s="17">
        <f t="shared" si="2"/>
        <v>1.3290000000000002</v>
      </c>
    </row>
    <row r="84" spans="1:11" s="13" customFormat="1" ht="31.15" customHeight="1" x14ac:dyDescent="0.25">
      <c r="A84" s="23">
        <v>74</v>
      </c>
      <c r="B84" s="9" t="s">
        <v>184</v>
      </c>
      <c r="C84" s="7" t="s">
        <v>13</v>
      </c>
      <c r="D84" s="3" t="s">
        <v>81</v>
      </c>
      <c r="E84" s="6" t="s">
        <v>216</v>
      </c>
      <c r="F84" s="5" t="s">
        <v>107</v>
      </c>
      <c r="G84" s="5">
        <v>4</v>
      </c>
      <c r="H84" s="4">
        <f>0.255+0.142+1.783</f>
        <v>2.1799999999999997</v>
      </c>
      <c r="I84" s="4">
        <v>0.255</v>
      </c>
      <c r="J84" s="4">
        <v>0</v>
      </c>
      <c r="K84" s="17">
        <f t="shared" si="2"/>
        <v>2.1799999999999997</v>
      </c>
    </row>
    <row r="85" spans="1:11" s="13" customFormat="1" ht="25.9" customHeight="1" x14ac:dyDescent="0.25">
      <c r="A85" s="23">
        <v>75</v>
      </c>
      <c r="B85" s="9" t="s">
        <v>185</v>
      </c>
      <c r="C85" s="7" t="s">
        <v>13</v>
      </c>
      <c r="D85" s="3" t="s">
        <v>82</v>
      </c>
      <c r="E85" s="6" t="s">
        <v>216</v>
      </c>
      <c r="F85" s="5" t="s">
        <v>107</v>
      </c>
      <c r="G85" s="5">
        <v>4</v>
      </c>
      <c r="H85" s="4">
        <v>0.436</v>
      </c>
      <c r="I85" s="4">
        <v>0</v>
      </c>
      <c r="J85" s="4">
        <v>0</v>
      </c>
      <c r="K85" s="17">
        <f t="shared" si="2"/>
        <v>0.436</v>
      </c>
    </row>
    <row r="86" spans="1:11" s="13" customFormat="1" ht="31.15" customHeight="1" x14ac:dyDescent="0.25">
      <c r="A86" s="23">
        <v>76</v>
      </c>
      <c r="B86" s="9" t="s">
        <v>186</v>
      </c>
      <c r="C86" s="7" t="s">
        <v>104</v>
      </c>
      <c r="D86" s="3" t="s">
        <v>83</v>
      </c>
      <c r="E86" s="6" t="s">
        <v>216</v>
      </c>
      <c r="F86" s="5" t="s">
        <v>107</v>
      </c>
      <c r="G86" s="5">
        <v>3.5</v>
      </c>
      <c r="H86" s="4">
        <v>0.26400000000000001</v>
      </c>
      <c r="I86" s="4">
        <v>0</v>
      </c>
      <c r="J86" s="4">
        <v>0</v>
      </c>
      <c r="K86" s="17">
        <f t="shared" si="2"/>
        <v>0.26400000000000001</v>
      </c>
    </row>
    <row r="87" spans="1:11" s="13" customFormat="1" ht="28.9" customHeight="1" x14ac:dyDescent="0.25">
      <c r="A87" s="23">
        <v>77</v>
      </c>
      <c r="B87" s="9" t="s">
        <v>187</v>
      </c>
      <c r="C87" s="7" t="s">
        <v>13</v>
      </c>
      <c r="D87" s="3" t="s">
        <v>84</v>
      </c>
      <c r="E87" s="6" t="s">
        <v>216</v>
      </c>
      <c r="F87" s="5" t="s">
        <v>108</v>
      </c>
      <c r="G87" s="5">
        <v>6</v>
      </c>
      <c r="H87" s="4">
        <f>0.3+1.35</f>
        <v>1.6500000000000001</v>
      </c>
      <c r="I87" s="4">
        <v>0.3</v>
      </c>
      <c r="J87" s="4">
        <v>0</v>
      </c>
      <c r="K87" s="17">
        <f t="shared" si="2"/>
        <v>1.6500000000000001</v>
      </c>
    </row>
    <row r="88" spans="1:11" s="13" customFormat="1" ht="31.15" customHeight="1" x14ac:dyDescent="0.25">
      <c r="A88" s="23">
        <v>78</v>
      </c>
      <c r="B88" s="9" t="s">
        <v>188</v>
      </c>
      <c r="C88" s="7" t="s">
        <v>12</v>
      </c>
      <c r="D88" s="3" t="s">
        <v>85</v>
      </c>
      <c r="E88" s="6" t="s">
        <v>216</v>
      </c>
      <c r="F88" s="5" t="s">
        <v>107</v>
      </c>
      <c r="G88" s="5">
        <v>4.5</v>
      </c>
      <c r="H88" s="4">
        <v>1.393</v>
      </c>
      <c r="I88" s="4">
        <v>1.393</v>
      </c>
      <c r="J88" s="4">
        <v>0</v>
      </c>
      <c r="K88" s="17">
        <f t="shared" si="2"/>
        <v>1.393</v>
      </c>
    </row>
    <row r="89" spans="1:11" s="13" customFormat="1" ht="28.9" customHeight="1" x14ac:dyDescent="0.25">
      <c r="A89" s="23">
        <v>79</v>
      </c>
      <c r="B89" s="9" t="s">
        <v>189</v>
      </c>
      <c r="C89" s="7" t="s">
        <v>12</v>
      </c>
      <c r="D89" s="3" t="s">
        <v>86</v>
      </c>
      <c r="E89" s="6" t="s">
        <v>216</v>
      </c>
      <c r="F89" s="5" t="s">
        <v>107</v>
      </c>
      <c r="G89" s="5">
        <v>4</v>
      </c>
      <c r="H89" s="4">
        <v>0.216</v>
      </c>
      <c r="I89" s="4">
        <v>0.216</v>
      </c>
      <c r="J89" s="4">
        <v>0</v>
      </c>
      <c r="K89" s="17">
        <f t="shared" si="2"/>
        <v>0.216</v>
      </c>
    </row>
    <row r="90" spans="1:11" s="13" customFormat="1" ht="30" customHeight="1" x14ac:dyDescent="0.25">
      <c r="A90" s="23">
        <v>80</v>
      </c>
      <c r="B90" s="9" t="s">
        <v>190</v>
      </c>
      <c r="C90" s="7" t="s">
        <v>12</v>
      </c>
      <c r="D90" s="3" t="s">
        <v>87</v>
      </c>
      <c r="E90" s="6" t="s">
        <v>216</v>
      </c>
      <c r="F90" s="5" t="s">
        <v>107</v>
      </c>
      <c r="G90" s="5">
        <v>4</v>
      </c>
      <c r="H90" s="4">
        <v>0.96099999999999997</v>
      </c>
      <c r="I90" s="4">
        <v>0.96099999999999997</v>
      </c>
      <c r="J90" s="4">
        <v>1.7310000000000001</v>
      </c>
      <c r="K90" s="17">
        <f t="shared" si="2"/>
        <v>2.6920000000000002</v>
      </c>
    </row>
    <row r="91" spans="1:11" s="13" customFormat="1" ht="31.15" customHeight="1" x14ac:dyDescent="0.25">
      <c r="A91" s="23">
        <v>81</v>
      </c>
      <c r="B91" s="9" t="s">
        <v>191</v>
      </c>
      <c r="C91" s="7" t="s">
        <v>12</v>
      </c>
      <c r="D91" s="3" t="s">
        <v>88</v>
      </c>
      <c r="E91" s="6" t="s">
        <v>216</v>
      </c>
      <c r="F91" s="5" t="s">
        <v>107</v>
      </c>
      <c r="G91" s="5">
        <v>3</v>
      </c>
      <c r="H91" s="4">
        <v>0</v>
      </c>
      <c r="I91" s="4">
        <v>0</v>
      </c>
      <c r="J91" s="4">
        <v>1.431</v>
      </c>
      <c r="K91" s="17">
        <f t="shared" si="2"/>
        <v>1.431</v>
      </c>
    </row>
    <row r="92" spans="1:11" s="13" customFormat="1" ht="34.9" customHeight="1" x14ac:dyDescent="0.25">
      <c r="A92" s="23">
        <v>82</v>
      </c>
      <c r="B92" s="9" t="s">
        <v>192</v>
      </c>
      <c r="C92" s="7" t="s">
        <v>12</v>
      </c>
      <c r="D92" s="3" t="s">
        <v>89</v>
      </c>
      <c r="E92" s="6" t="s">
        <v>216</v>
      </c>
      <c r="F92" s="5" t="s">
        <v>107</v>
      </c>
      <c r="G92" s="5">
        <v>4.5</v>
      </c>
      <c r="H92" s="4">
        <v>0.33</v>
      </c>
      <c r="I92" s="4">
        <v>0</v>
      </c>
      <c r="J92" s="4">
        <v>0</v>
      </c>
      <c r="K92" s="17">
        <f t="shared" si="2"/>
        <v>0.33</v>
      </c>
    </row>
    <row r="93" spans="1:11" s="13" customFormat="1" ht="31.15" customHeight="1" x14ac:dyDescent="0.25">
      <c r="A93" s="23">
        <v>83</v>
      </c>
      <c r="B93" s="9" t="s">
        <v>193</v>
      </c>
      <c r="C93" s="7" t="s">
        <v>12</v>
      </c>
      <c r="D93" s="3" t="s">
        <v>90</v>
      </c>
      <c r="E93" s="6" t="s">
        <v>216</v>
      </c>
      <c r="F93" s="5" t="s">
        <v>107</v>
      </c>
      <c r="G93" s="5">
        <v>4</v>
      </c>
      <c r="H93" s="4">
        <v>0.38700000000000001</v>
      </c>
      <c r="I93" s="4">
        <v>0.38700000000000001</v>
      </c>
      <c r="J93" s="4">
        <v>0</v>
      </c>
      <c r="K93" s="17">
        <f t="shared" si="2"/>
        <v>0.38700000000000001</v>
      </c>
    </row>
    <row r="94" spans="1:11" s="13" customFormat="1" ht="31.9" customHeight="1" x14ac:dyDescent="0.25">
      <c r="A94" s="23">
        <v>84</v>
      </c>
      <c r="B94" s="9" t="s">
        <v>194</v>
      </c>
      <c r="C94" s="7" t="s">
        <v>12</v>
      </c>
      <c r="D94" s="3" t="s">
        <v>91</v>
      </c>
      <c r="E94" s="6" t="s">
        <v>216</v>
      </c>
      <c r="F94" s="5" t="s">
        <v>107</v>
      </c>
      <c r="G94" s="5">
        <v>3.5</v>
      </c>
      <c r="H94" s="4">
        <v>0.52</v>
      </c>
      <c r="I94" s="4">
        <v>0</v>
      </c>
      <c r="J94" s="4">
        <v>6.1950000000000003</v>
      </c>
      <c r="K94" s="17">
        <f t="shared" si="2"/>
        <v>6.7149999999999999</v>
      </c>
    </row>
    <row r="95" spans="1:11" s="13" customFormat="1" ht="31.9" customHeight="1" x14ac:dyDescent="0.25">
      <c r="A95" s="23">
        <v>85</v>
      </c>
      <c r="B95" s="9" t="s">
        <v>195</v>
      </c>
      <c r="C95" s="7" t="s">
        <v>12</v>
      </c>
      <c r="D95" s="3" t="s">
        <v>92</v>
      </c>
      <c r="E95" s="6" t="s">
        <v>216</v>
      </c>
      <c r="F95" s="5" t="s">
        <v>107</v>
      </c>
      <c r="G95" s="5">
        <v>3.5</v>
      </c>
      <c r="H95" s="4">
        <v>0</v>
      </c>
      <c r="I95" s="4">
        <v>0</v>
      </c>
      <c r="J95" s="4">
        <v>3.5539999999999998</v>
      </c>
      <c r="K95" s="17">
        <f t="shared" si="2"/>
        <v>3.5539999999999998</v>
      </c>
    </row>
    <row r="96" spans="1:11" s="13" customFormat="1" ht="33" customHeight="1" x14ac:dyDescent="0.25">
      <c r="A96" s="23">
        <v>86</v>
      </c>
      <c r="B96" s="9" t="s">
        <v>196</v>
      </c>
      <c r="C96" s="7" t="s">
        <v>12</v>
      </c>
      <c r="D96" s="3" t="s">
        <v>93</v>
      </c>
      <c r="E96" s="6" t="s">
        <v>216</v>
      </c>
      <c r="F96" s="5" t="s">
        <v>107</v>
      </c>
      <c r="G96" s="5">
        <v>3.5</v>
      </c>
      <c r="H96" s="4">
        <v>0</v>
      </c>
      <c r="I96" s="4">
        <v>0</v>
      </c>
      <c r="J96" s="4">
        <v>2.1150000000000002</v>
      </c>
      <c r="K96" s="17">
        <f t="shared" si="2"/>
        <v>2.1150000000000002</v>
      </c>
    </row>
    <row r="97" spans="1:11" s="13" customFormat="1" ht="27" customHeight="1" x14ac:dyDescent="0.25">
      <c r="A97" s="23">
        <v>87</v>
      </c>
      <c r="B97" s="9" t="s">
        <v>197</v>
      </c>
      <c r="C97" s="7" t="s">
        <v>12</v>
      </c>
      <c r="D97" s="3" t="s">
        <v>217</v>
      </c>
      <c r="E97" s="6" t="s">
        <v>216</v>
      </c>
      <c r="F97" s="5" t="s">
        <v>107</v>
      </c>
      <c r="G97" s="5">
        <v>3.5</v>
      </c>
      <c r="H97" s="4">
        <v>0</v>
      </c>
      <c r="I97" s="4">
        <v>0</v>
      </c>
      <c r="J97" s="4">
        <v>0.44600000000000001</v>
      </c>
      <c r="K97" s="17">
        <f t="shared" si="2"/>
        <v>0.44600000000000001</v>
      </c>
    </row>
    <row r="98" spans="1:11" s="13" customFormat="1" ht="31.15" customHeight="1" x14ac:dyDescent="0.25">
      <c r="A98" s="23">
        <v>88</v>
      </c>
      <c r="B98" s="9" t="s">
        <v>198</v>
      </c>
      <c r="C98" s="7" t="s">
        <v>12</v>
      </c>
      <c r="D98" s="3" t="s">
        <v>94</v>
      </c>
      <c r="E98" s="6" t="s">
        <v>216</v>
      </c>
      <c r="F98" s="5" t="s">
        <v>107</v>
      </c>
      <c r="G98" s="5">
        <v>3.5</v>
      </c>
      <c r="H98" s="4">
        <v>0</v>
      </c>
      <c r="I98" s="4">
        <v>0</v>
      </c>
      <c r="J98" s="4">
        <v>2.2000000000000002</v>
      </c>
      <c r="K98" s="17">
        <f t="shared" si="2"/>
        <v>2.2000000000000002</v>
      </c>
    </row>
    <row r="99" spans="1:11" s="13" customFormat="1" ht="32.450000000000003" customHeight="1" x14ac:dyDescent="0.25">
      <c r="A99" s="23">
        <v>89</v>
      </c>
      <c r="B99" s="9" t="s">
        <v>199</v>
      </c>
      <c r="C99" s="7" t="s">
        <v>12</v>
      </c>
      <c r="D99" s="3" t="s">
        <v>95</v>
      </c>
      <c r="E99" s="6" t="s">
        <v>216</v>
      </c>
      <c r="F99" s="5" t="s">
        <v>107</v>
      </c>
      <c r="G99" s="5">
        <v>3.5</v>
      </c>
      <c r="H99" s="4">
        <v>0</v>
      </c>
      <c r="I99" s="4">
        <v>0</v>
      </c>
      <c r="J99" s="4">
        <v>0.70199999999999996</v>
      </c>
      <c r="K99" s="17">
        <f t="shared" si="2"/>
        <v>0.70199999999999996</v>
      </c>
    </row>
    <row r="100" spans="1:11" s="13" customFormat="1" ht="29.45" customHeight="1" x14ac:dyDescent="0.25">
      <c r="A100" s="23">
        <v>90</v>
      </c>
      <c r="B100" s="9" t="s">
        <v>200</v>
      </c>
      <c r="C100" s="7" t="s">
        <v>12</v>
      </c>
      <c r="D100" s="3" t="s">
        <v>96</v>
      </c>
      <c r="E100" s="6" t="s">
        <v>216</v>
      </c>
      <c r="F100" s="5" t="s">
        <v>107</v>
      </c>
      <c r="G100" s="5">
        <v>3.5</v>
      </c>
      <c r="H100" s="4">
        <v>3.2509999999999999</v>
      </c>
      <c r="I100" s="4">
        <v>0</v>
      </c>
      <c r="J100" s="4">
        <v>0</v>
      </c>
      <c r="K100" s="17">
        <f t="shared" si="2"/>
        <v>3.2509999999999999</v>
      </c>
    </row>
    <row r="101" spans="1:11" s="13" customFormat="1" ht="28.15" customHeight="1" x14ac:dyDescent="0.25">
      <c r="A101" s="23">
        <v>91</v>
      </c>
      <c r="B101" s="9" t="s">
        <v>201</v>
      </c>
      <c r="C101" s="7" t="s">
        <v>12</v>
      </c>
      <c r="D101" s="3" t="s">
        <v>97</v>
      </c>
      <c r="E101" s="6" t="s">
        <v>216</v>
      </c>
      <c r="F101" s="5" t="s">
        <v>107</v>
      </c>
      <c r="G101" s="5">
        <v>3.5</v>
      </c>
      <c r="H101" s="4">
        <v>0.97</v>
      </c>
      <c r="I101" s="4">
        <v>0</v>
      </c>
      <c r="J101" s="4">
        <v>0</v>
      </c>
      <c r="K101" s="17">
        <f t="shared" si="2"/>
        <v>0.97</v>
      </c>
    </row>
    <row r="102" spans="1:11" s="13" customFormat="1" ht="30" customHeight="1" x14ac:dyDescent="0.25">
      <c r="A102" s="23">
        <v>92</v>
      </c>
      <c r="B102" s="9" t="s">
        <v>202</v>
      </c>
      <c r="C102" s="7" t="s">
        <v>12</v>
      </c>
      <c r="D102" s="3" t="s">
        <v>98</v>
      </c>
      <c r="E102" s="6" t="s">
        <v>216</v>
      </c>
      <c r="F102" s="5" t="s">
        <v>107</v>
      </c>
      <c r="G102" s="5">
        <v>3.5</v>
      </c>
      <c r="H102" s="4">
        <v>0</v>
      </c>
      <c r="I102" s="4">
        <v>0</v>
      </c>
      <c r="J102" s="4">
        <v>6.843</v>
      </c>
      <c r="K102" s="17">
        <f t="shared" si="2"/>
        <v>6.843</v>
      </c>
    </row>
    <row r="103" spans="1:11" s="13" customFormat="1" ht="34.5" customHeight="1" x14ac:dyDescent="0.25">
      <c r="A103" s="23">
        <v>93</v>
      </c>
      <c r="B103" s="9" t="s">
        <v>203</v>
      </c>
      <c r="C103" s="7" t="s">
        <v>12</v>
      </c>
      <c r="D103" s="3" t="s">
        <v>99</v>
      </c>
      <c r="E103" s="6" t="s">
        <v>216</v>
      </c>
      <c r="F103" s="5" t="s">
        <v>107</v>
      </c>
      <c r="G103" s="5">
        <v>3.5</v>
      </c>
      <c r="H103" s="4">
        <v>0</v>
      </c>
      <c r="I103" s="4">
        <v>0</v>
      </c>
      <c r="J103" s="4">
        <v>3.7080000000000002</v>
      </c>
      <c r="K103" s="17">
        <f t="shared" si="2"/>
        <v>3.7080000000000002</v>
      </c>
    </row>
    <row r="104" spans="1:11" s="13" customFormat="1" ht="31.9" customHeight="1" x14ac:dyDescent="0.25">
      <c r="A104" s="23">
        <v>94</v>
      </c>
      <c r="B104" s="9" t="s">
        <v>204</v>
      </c>
      <c r="C104" s="7" t="s">
        <v>12</v>
      </c>
      <c r="D104" s="3" t="s">
        <v>100</v>
      </c>
      <c r="E104" s="6" t="s">
        <v>216</v>
      </c>
      <c r="F104" s="5" t="s">
        <v>107</v>
      </c>
      <c r="G104" s="5">
        <v>3.5</v>
      </c>
      <c r="H104" s="4">
        <v>0</v>
      </c>
      <c r="I104" s="4">
        <v>0</v>
      </c>
      <c r="J104" s="4">
        <v>3.5720000000000001</v>
      </c>
      <c r="K104" s="17">
        <f t="shared" si="2"/>
        <v>3.5720000000000001</v>
      </c>
    </row>
    <row r="105" spans="1:11" s="13" customFormat="1" ht="31.9" customHeight="1" x14ac:dyDescent="0.25">
      <c r="A105" s="23">
        <v>95</v>
      </c>
      <c r="B105" s="9" t="s">
        <v>205</v>
      </c>
      <c r="C105" s="7" t="s">
        <v>12</v>
      </c>
      <c r="D105" s="3" t="s">
        <v>101</v>
      </c>
      <c r="E105" s="6" t="s">
        <v>216</v>
      </c>
      <c r="F105" s="5" t="s">
        <v>107</v>
      </c>
      <c r="G105" s="5">
        <v>3.5</v>
      </c>
      <c r="H105" s="4">
        <v>0</v>
      </c>
      <c r="I105" s="4">
        <v>0</v>
      </c>
      <c r="J105" s="4">
        <v>1.909</v>
      </c>
      <c r="K105" s="17">
        <f t="shared" si="2"/>
        <v>1.909</v>
      </c>
    </row>
    <row r="106" spans="1:11" s="13" customFormat="1" ht="32.450000000000003" customHeight="1" x14ac:dyDescent="0.25">
      <c r="A106" s="23">
        <v>96</v>
      </c>
      <c r="B106" s="9" t="s">
        <v>206</v>
      </c>
      <c r="C106" s="7" t="s">
        <v>12</v>
      </c>
      <c r="D106" s="3" t="s">
        <v>105</v>
      </c>
      <c r="E106" s="6" t="s">
        <v>216</v>
      </c>
      <c r="F106" s="5" t="s">
        <v>107</v>
      </c>
      <c r="G106" s="5">
        <v>3.5</v>
      </c>
      <c r="H106" s="4">
        <v>0</v>
      </c>
      <c r="I106" s="4">
        <v>0</v>
      </c>
      <c r="J106" s="4">
        <v>7.9809999999999999</v>
      </c>
      <c r="K106" s="17">
        <f t="shared" si="2"/>
        <v>7.9809999999999999</v>
      </c>
    </row>
    <row r="107" spans="1:11" s="13" customFormat="1" ht="32.450000000000003" customHeight="1" x14ac:dyDescent="0.25">
      <c r="A107" s="23">
        <v>97</v>
      </c>
      <c r="B107" s="9" t="s">
        <v>207</v>
      </c>
      <c r="C107" s="7" t="s">
        <v>12</v>
      </c>
      <c r="D107" s="3" t="s">
        <v>106</v>
      </c>
      <c r="E107" s="6" t="s">
        <v>216</v>
      </c>
      <c r="F107" s="5" t="s">
        <v>107</v>
      </c>
      <c r="G107" s="5">
        <v>3.5</v>
      </c>
      <c r="H107" s="4">
        <v>0</v>
      </c>
      <c r="I107" s="4">
        <v>0</v>
      </c>
      <c r="J107" s="4">
        <v>6.2679999999999998</v>
      </c>
      <c r="K107" s="17">
        <f t="shared" ref="K107" si="3">J107+H107</f>
        <v>6.2679999999999998</v>
      </c>
    </row>
  </sheetData>
  <sheetProtection insertRows="0" deleteRows="0" sort="0"/>
  <mergeCells count="10">
    <mergeCell ref="K7:K8"/>
    <mergeCell ref="G7:G8"/>
    <mergeCell ref="F7:F8"/>
    <mergeCell ref="H7:J7"/>
    <mergeCell ref="C1:I1"/>
    <mergeCell ref="A7:A8"/>
    <mergeCell ref="B7:B8"/>
    <mergeCell ref="C7:C8"/>
    <mergeCell ref="D7:D8"/>
    <mergeCell ref="E7:E8"/>
  </mergeCells>
  <conditionalFormatting sqref="K11:K107">
    <cfRule type="expression" dxfId="1" priority="2">
      <formula>$H11+$J11&lt;&gt;$K11</formula>
    </cfRule>
  </conditionalFormatting>
  <conditionalFormatting sqref="H10:K10">
    <cfRule type="expression" dxfId="0" priority="247">
      <formula>H$10&lt;&gt;SUM(H$11:H$107)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Залуженское с.п.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2024-01-19T06:00:09Z</dcterms:modified>
</cp:coreProperties>
</file>